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bookViews>
    <workbookView xWindow="0" yWindow="0" windowWidth="18495" windowHeight="8460" activeTab="1"/>
  </bookViews>
  <sheets>
    <sheet name="WB! Status" sheetId="31" r:id="rId1"/>
    <sheet name="Model" sheetId="1" r:id="rId2"/>
    <sheet name="EnergyConversionNotes" sheetId="2" r:id="rId3"/>
    <sheet name="LinearApproximation" sheetId="17" r:id="rId4"/>
  </sheets>
  <externalReferences>
    <externalReference r:id="rId5"/>
  </externalReferences>
  <definedNames>
    <definedName name="WBBINChuzInterval">Model!$AA$8:$AC$55</definedName>
    <definedName name="WBMAX">Model!$I$57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" i="1" l="1"/>
  <c r="T5" i="1"/>
  <c r="AH53" i="1"/>
  <c r="AH49" i="1"/>
  <c r="AH45" i="1"/>
  <c r="AH41" i="1"/>
  <c r="AH37" i="1"/>
  <c r="AH33" i="1"/>
  <c r="AH29" i="1"/>
  <c r="AH25" i="1"/>
  <c r="AH21" i="1"/>
  <c r="AH17" i="1"/>
  <c r="AH13" i="1"/>
  <c r="AH9" i="1"/>
  <c r="AG36" i="1"/>
  <c r="AG28" i="1"/>
  <c r="AG20" i="1"/>
  <c r="AG13" i="1"/>
  <c r="AE34" i="1"/>
  <c r="AE22" i="1"/>
  <c r="AE10" i="1"/>
  <c r="AG52" i="1"/>
  <c r="AG48" i="1"/>
  <c r="AG43" i="1"/>
  <c r="AG37" i="1"/>
  <c r="AG29" i="1"/>
  <c r="AG21" i="1"/>
  <c r="AG12" i="1"/>
  <c r="AE33" i="1"/>
  <c r="AE20" i="1"/>
  <c r="AE9" i="1"/>
  <c r="AF52" i="1"/>
  <c r="AF48" i="1"/>
  <c r="AF44" i="1"/>
  <c r="AF40" i="1"/>
  <c r="AF36" i="1"/>
  <c r="AF32" i="1"/>
  <c r="AF28" i="1"/>
  <c r="AF24" i="1"/>
  <c r="AF20" i="1"/>
  <c r="AF16" i="1"/>
  <c r="AF12" i="1"/>
  <c r="AE55" i="1"/>
  <c r="AE51" i="1"/>
  <c r="AE47" i="1"/>
  <c r="AE43" i="1"/>
  <c r="AE37" i="1"/>
  <c r="AE26" i="1"/>
  <c r="AE15" i="1"/>
  <c r="AH50" i="1"/>
  <c r="AH42" i="1"/>
  <c r="AH34" i="1"/>
  <c r="AH22" i="1"/>
  <c r="AG38" i="1"/>
  <c r="AG15" i="1"/>
  <c r="AE13" i="1"/>
  <c r="AG45" i="1"/>
  <c r="AG23" i="1"/>
  <c r="AE23" i="1"/>
  <c r="AF49" i="1"/>
  <c r="AF37" i="1"/>
  <c r="AF25" i="1"/>
  <c r="AF13" i="1"/>
  <c r="AE48" i="1"/>
  <c r="AE29" i="1"/>
  <c r="AH52" i="1"/>
  <c r="AH48" i="1"/>
  <c r="AH44" i="1"/>
  <c r="AH40" i="1"/>
  <c r="AH36" i="1"/>
  <c r="AH32" i="1"/>
  <c r="AH28" i="1"/>
  <c r="AH24" i="1"/>
  <c r="AH20" i="1"/>
  <c r="AH16" i="1"/>
  <c r="AH12" i="1"/>
  <c r="AG44" i="1"/>
  <c r="AG34" i="1"/>
  <c r="AG26" i="1"/>
  <c r="AG18" i="1"/>
  <c r="AG11" i="1"/>
  <c r="AE31" i="1"/>
  <c r="AE19" i="1"/>
  <c r="AG55" i="1"/>
  <c r="AG51" i="1"/>
  <c r="AG47" i="1"/>
  <c r="AG42" i="1"/>
  <c r="AG35" i="1"/>
  <c r="AG27" i="1"/>
  <c r="AG19" i="1"/>
  <c r="AG10" i="1"/>
  <c r="AE30" i="1"/>
  <c r="AE17" i="1"/>
  <c r="AF55" i="1"/>
  <c r="AF51" i="1"/>
  <c r="AF47" i="1"/>
  <c r="AF43" i="1"/>
  <c r="AF39" i="1"/>
  <c r="AF35" i="1"/>
  <c r="AF31" i="1"/>
  <c r="AF27" i="1"/>
  <c r="AF23" i="1"/>
  <c r="AF19" i="1"/>
  <c r="AF15" i="1"/>
  <c r="AF11" i="1"/>
  <c r="AE54" i="1"/>
  <c r="AE50" i="1"/>
  <c r="AE46" i="1"/>
  <c r="AE42" i="1"/>
  <c r="AE35" i="1"/>
  <c r="AE24" i="1"/>
  <c r="AE11" i="1"/>
  <c r="AH54" i="1"/>
  <c r="AH38" i="1"/>
  <c r="AH30" i="1"/>
  <c r="AH14" i="1"/>
  <c r="AG30" i="1"/>
  <c r="AE38" i="1"/>
  <c r="AG53" i="1"/>
  <c r="AG39" i="1"/>
  <c r="AG14" i="1"/>
  <c r="AE12" i="1"/>
  <c r="AF45" i="1"/>
  <c r="AF33" i="1"/>
  <c r="AF21" i="1"/>
  <c r="AF9" i="1"/>
  <c r="AE44" i="1"/>
  <c r="AE18" i="1"/>
  <c r="AH55" i="1"/>
  <c r="AH51" i="1"/>
  <c r="AH47" i="1"/>
  <c r="AH43" i="1"/>
  <c r="AH39" i="1"/>
  <c r="AH35" i="1"/>
  <c r="AH31" i="1"/>
  <c r="AH27" i="1"/>
  <c r="AH23" i="1"/>
  <c r="AH19" i="1"/>
  <c r="AH15" i="1"/>
  <c r="AH11" i="1"/>
  <c r="AG41" i="1"/>
  <c r="AG32" i="1"/>
  <c r="AG24" i="1"/>
  <c r="AG17" i="1"/>
  <c r="AG9" i="1"/>
  <c r="AE28" i="1"/>
  <c r="AE16" i="1"/>
  <c r="AG54" i="1"/>
  <c r="AG50" i="1"/>
  <c r="AG46" i="1"/>
  <c r="AG40" i="1"/>
  <c r="AG33" i="1"/>
  <c r="AG25" i="1"/>
  <c r="AG16" i="1"/>
  <c r="AE40" i="1"/>
  <c r="AE27" i="1"/>
  <c r="AE14" i="1"/>
  <c r="AF54" i="1"/>
  <c r="AF50" i="1"/>
  <c r="AF46" i="1"/>
  <c r="AF42" i="1"/>
  <c r="AF38" i="1"/>
  <c r="AF34" i="1"/>
  <c r="AF30" i="1"/>
  <c r="AF26" i="1"/>
  <c r="AF22" i="1"/>
  <c r="AF18" i="1"/>
  <c r="AF14" i="1"/>
  <c r="AF10" i="1"/>
  <c r="AE53" i="1"/>
  <c r="AE49" i="1"/>
  <c r="AE45" i="1"/>
  <c r="AE41" i="1"/>
  <c r="AE32" i="1"/>
  <c r="AE21" i="1"/>
  <c r="AG8" i="1"/>
  <c r="AH46" i="1"/>
  <c r="AH26" i="1"/>
  <c r="AH18" i="1"/>
  <c r="AH10" i="1"/>
  <c r="AG22" i="1"/>
  <c r="AE25" i="1"/>
  <c r="AG49" i="1"/>
  <c r="AG31" i="1"/>
  <c r="AE36" i="1"/>
  <c r="AF53" i="1"/>
  <c r="AF41" i="1"/>
  <c r="AF29" i="1"/>
  <c r="AF17" i="1"/>
  <c r="AE52" i="1"/>
  <c r="AE39" i="1"/>
  <c r="W5" i="1" l="1"/>
  <c r="V5" i="1"/>
  <c r="S5" i="1"/>
  <c r="R5" i="1"/>
  <c r="G49" i="1" s="1"/>
  <c r="Q5" i="1"/>
  <c r="P5" i="1"/>
  <c r="AD47" i="1"/>
  <c r="AD34" i="1"/>
  <c r="AD19" i="1"/>
  <c r="Y45" i="1"/>
  <c r="Y22" i="1"/>
  <c r="Y24" i="1"/>
  <c r="AD31" i="1"/>
  <c r="AD27" i="1"/>
  <c r="AD54" i="1"/>
  <c r="AD25" i="1"/>
  <c r="AD49" i="1"/>
  <c r="AD18" i="1"/>
  <c r="AD48" i="1"/>
  <c r="AD23" i="1"/>
  <c r="Y44" i="1"/>
  <c r="AH8" i="1"/>
  <c r="AD24" i="1"/>
  <c r="Y17" i="1"/>
  <c r="Y30" i="1"/>
  <c r="AD10" i="1"/>
  <c r="AD42" i="1"/>
  <c r="Y53" i="1"/>
  <c r="Y32" i="1"/>
  <c r="Y19" i="1"/>
  <c r="Y23" i="1"/>
  <c r="AD41" i="1"/>
  <c r="AD9" i="1"/>
  <c r="AD40" i="1"/>
  <c r="Y15" i="1"/>
  <c r="Y27" i="1"/>
  <c r="Y11" i="1"/>
  <c r="AD36" i="1"/>
  <c r="AD26" i="1"/>
  <c r="AD33" i="1"/>
  <c r="AD37" i="1"/>
  <c r="Y20" i="1"/>
  <c r="Y48" i="1"/>
  <c r="Y37" i="1"/>
  <c r="Y50" i="1"/>
  <c r="AD14" i="1"/>
  <c r="AD45" i="1"/>
  <c r="AD12" i="1"/>
  <c r="AE8" i="1"/>
  <c r="AD32" i="1"/>
  <c r="Y18" i="1"/>
  <c r="AD44" i="1"/>
  <c r="Y8" i="1"/>
  <c r="Y52" i="1"/>
  <c r="AD17" i="1"/>
  <c r="Y42" i="1"/>
  <c r="Y49" i="1"/>
  <c r="Y12" i="1"/>
  <c r="Y21" i="1"/>
  <c r="Y39" i="1"/>
  <c r="Y35" i="1"/>
  <c r="Y51" i="1"/>
  <c r="AD46" i="1"/>
  <c r="Y54" i="1"/>
  <c r="AD13" i="1"/>
  <c r="Y43" i="1"/>
  <c r="Y34" i="1"/>
  <c r="AD29" i="1"/>
  <c r="AD51" i="1"/>
  <c r="AD38" i="1"/>
  <c r="AD20" i="1"/>
  <c r="AD15" i="1"/>
  <c r="AD28" i="1"/>
  <c r="AD16" i="1"/>
  <c r="AD30" i="1"/>
  <c r="Y29" i="1"/>
  <c r="Y25" i="1"/>
  <c r="AD50" i="1"/>
  <c r="AD21" i="1"/>
  <c r="AD22" i="1"/>
  <c r="AD53" i="1"/>
  <c r="AD43" i="1"/>
  <c r="AF8" i="1"/>
  <c r="Y36" i="1"/>
  <c r="Y10" i="1"/>
  <c r="Y47" i="1"/>
  <c r="Y33" i="1"/>
  <c r="AD39" i="1"/>
  <c r="Y31" i="1"/>
  <c r="AD52" i="1"/>
  <c r="AD11" i="1"/>
  <c r="AD35" i="1"/>
  <c r="Y40" i="1"/>
  <c r="Y13" i="1"/>
  <c r="Y26" i="1"/>
  <c r="Y46" i="1"/>
  <c r="Y55" i="1"/>
  <c r="Y14" i="1"/>
  <c r="Y38" i="1"/>
  <c r="AD8" i="1"/>
  <c r="AD55" i="1"/>
  <c r="Y41" i="1"/>
  <c r="Y9" i="1"/>
  <c r="Y28" i="1"/>
  <c r="Y16" i="1"/>
  <c r="G8" i="1" l="1"/>
  <c r="G24" i="1"/>
  <c r="G40" i="1"/>
  <c r="G9" i="1"/>
  <c r="G25" i="1"/>
  <c r="G41" i="1"/>
  <c r="G16" i="1"/>
  <c r="G32" i="1"/>
  <c r="G48" i="1"/>
  <c r="G53" i="1"/>
  <c r="G17" i="1"/>
  <c r="G33" i="1"/>
  <c r="G55" i="1"/>
  <c r="G12" i="1"/>
  <c r="G20" i="1"/>
  <c r="G28" i="1"/>
  <c r="G36" i="1"/>
  <c r="G44" i="1"/>
  <c r="G52" i="1"/>
  <c r="G13" i="1"/>
  <c r="G21" i="1"/>
  <c r="G29" i="1"/>
  <c r="G37" i="1"/>
  <c r="G45" i="1"/>
  <c r="G10" i="1"/>
  <c r="G14" i="1"/>
  <c r="G18" i="1"/>
  <c r="G22" i="1"/>
  <c r="G26" i="1"/>
  <c r="G30" i="1"/>
  <c r="G34" i="1"/>
  <c r="G38" i="1"/>
  <c r="G42" i="1"/>
  <c r="G46" i="1"/>
  <c r="G50" i="1"/>
  <c r="G54" i="1"/>
  <c r="G11" i="1"/>
  <c r="G15" i="1"/>
  <c r="G19" i="1"/>
  <c r="G23" i="1"/>
  <c r="G27" i="1"/>
  <c r="G31" i="1"/>
  <c r="G35" i="1"/>
  <c r="G39" i="1"/>
  <c r="G43" i="1"/>
  <c r="G47" i="1"/>
  <c r="G51" i="1"/>
  <c r="F8" i="1"/>
  <c r="C9" i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X32" i="1"/>
  <c r="L23" i="1"/>
  <c r="X38" i="1"/>
  <c r="L52" i="1"/>
  <c r="L35" i="1"/>
  <c r="M44" i="1"/>
  <c r="J8" i="1"/>
  <c r="M25" i="1"/>
  <c r="L42" i="1"/>
  <c r="M29" i="1"/>
  <c r="M12" i="1"/>
  <c r="X28" i="1"/>
  <c r="L50" i="1"/>
  <c r="X15" i="1"/>
  <c r="M39" i="1"/>
  <c r="M52" i="1"/>
  <c r="X35" i="1"/>
  <c r="L33" i="1"/>
  <c r="M26" i="1"/>
  <c r="M55" i="1"/>
  <c r="L38" i="1"/>
  <c r="M16" i="1"/>
  <c r="X21" i="1"/>
  <c r="L16" i="1"/>
  <c r="L41" i="1"/>
  <c r="M10" i="1"/>
  <c r="M37" i="1"/>
  <c r="M13" i="1"/>
  <c r="M47" i="1"/>
  <c r="M21" i="1"/>
  <c r="M48" i="1"/>
  <c r="L28" i="1"/>
  <c r="M32" i="1"/>
  <c r="X17" i="1"/>
  <c r="L24" i="1"/>
  <c r="X11" i="1"/>
  <c r="M18" i="1"/>
  <c r="M40" i="1"/>
  <c r="M51" i="1"/>
  <c r="M17" i="1"/>
  <c r="L39" i="1"/>
  <c r="X53" i="1"/>
  <c r="X20" i="1"/>
  <c r="L40" i="1"/>
  <c r="M49" i="1"/>
  <c r="X47" i="1"/>
  <c r="M8" i="1"/>
  <c r="M36" i="1"/>
  <c r="X46" i="1"/>
  <c r="Z8" i="1"/>
  <c r="M27" i="1"/>
  <c r="M38" i="1"/>
  <c r="L44" i="1"/>
  <c r="X54" i="1"/>
  <c r="M28" i="1"/>
  <c r="L9" i="1"/>
  <c r="L25" i="1"/>
  <c r="M35" i="1"/>
  <c r="M42" i="1"/>
  <c r="L37" i="1"/>
  <c r="X40" i="1"/>
  <c r="X18" i="1"/>
  <c r="M9" i="1"/>
  <c r="M19" i="1"/>
  <c r="X31" i="1"/>
  <c r="M46" i="1"/>
  <c r="X9" i="1"/>
  <c r="X43" i="1"/>
  <c r="L20" i="1"/>
  <c r="L36" i="1"/>
  <c r="M41" i="1"/>
  <c r="M54" i="1"/>
  <c r="X51" i="1"/>
  <c r="L48" i="1"/>
  <c r="L46" i="1"/>
  <c r="X52" i="1"/>
  <c r="X49" i="1"/>
  <c r="X42" i="1"/>
  <c r="M20" i="1"/>
  <c r="L30" i="1"/>
  <c r="X50" i="1"/>
  <c r="M11" i="1"/>
  <c r="X33" i="1"/>
  <c r="L19" i="1"/>
  <c r="L47" i="1"/>
  <c r="M22" i="1"/>
  <c r="X44" i="1"/>
  <c r="L55" i="1"/>
  <c r="L26" i="1"/>
  <c r="X13" i="1"/>
  <c r="X55" i="1"/>
  <c r="M14" i="1"/>
  <c r="X10" i="1"/>
  <c r="L18" i="1"/>
  <c r="X36" i="1"/>
  <c r="L34" i="1"/>
  <c r="L11" i="1"/>
  <c r="L10" i="1"/>
  <c r="X45" i="1"/>
  <c r="M30" i="1"/>
  <c r="X29" i="1"/>
  <c r="X48" i="1"/>
  <c r="X39" i="1"/>
  <c r="X8" i="1"/>
  <c r="M31" i="1"/>
  <c r="X41" i="1"/>
  <c r="L45" i="1"/>
  <c r="X12" i="1"/>
  <c r="X27" i="1"/>
  <c r="L49" i="1"/>
  <c r="M53" i="1"/>
  <c r="L51" i="1"/>
  <c r="L17" i="1"/>
  <c r="X37" i="1"/>
  <c r="L14" i="1"/>
  <c r="X14" i="1"/>
  <c r="L31" i="1"/>
  <c r="X24" i="1"/>
  <c r="L13" i="1"/>
  <c r="X16" i="1"/>
  <c r="L8" i="1"/>
  <c r="X30" i="1"/>
  <c r="L27" i="1"/>
  <c r="X22" i="1"/>
  <c r="X26" i="1"/>
  <c r="M34" i="1"/>
  <c r="L15" i="1"/>
  <c r="L43" i="1"/>
  <c r="X25" i="1"/>
  <c r="L53" i="1"/>
  <c r="M43" i="1"/>
  <c r="L32" i="1"/>
  <c r="X23" i="1"/>
  <c r="K8" i="1"/>
  <c r="L54" i="1"/>
  <c r="M50" i="1"/>
  <c r="L22" i="1"/>
  <c r="M23" i="1"/>
  <c r="L12" i="1"/>
  <c r="X34" i="1"/>
  <c r="M33" i="1"/>
  <c r="L21" i="1"/>
  <c r="M24" i="1"/>
  <c r="L29" i="1"/>
  <c r="M15" i="1"/>
  <c r="M45" i="1"/>
  <c r="X19" i="1"/>
  <c r="I55" i="1" l="1"/>
  <c r="I51" i="1"/>
  <c r="I47" i="1"/>
  <c r="I43" i="1"/>
  <c r="I39" i="1"/>
  <c r="I35" i="1"/>
  <c r="I31" i="1"/>
  <c r="I27" i="1"/>
  <c r="I23" i="1"/>
  <c r="I19" i="1"/>
  <c r="I15" i="1"/>
  <c r="I11" i="1"/>
  <c r="I48" i="1"/>
  <c r="I40" i="1"/>
  <c r="I28" i="1"/>
  <c r="I16" i="1"/>
  <c r="I54" i="1"/>
  <c r="I50" i="1"/>
  <c r="I46" i="1"/>
  <c r="I42" i="1"/>
  <c r="I38" i="1"/>
  <c r="I34" i="1"/>
  <c r="I30" i="1"/>
  <c r="I26" i="1"/>
  <c r="I22" i="1"/>
  <c r="I18" i="1"/>
  <c r="I14" i="1"/>
  <c r="I10" i="1"/>
  <c r="I52" i="1"/>
  <c r="I36" i="1"/>
  <c r="I24" i="1"/>
  <c r="I12" i="1"/>
  <c r="I53" i="1"/>
  <c r="I49" i="1"/>
  <c r="I45" i="1"/>
  <c r="I41" i="1"/>
  <c r="I37" i="1"/>
  <c r="I33" i="1"/>
  <c r="I29" i="1"/>
  <c r="I25" i="1"/>
  <c r="I21" i="1"/>
  <c r="I17" i="1"/>
  <c r="I13" i="1"/>
  <c r="I9" i="1"/>
  <c r="I44" i="1"/>
  <c r="I32" i="1"/>
  <c r="I20" i="1"/>
  <c r="I8" i="1"/>
  <c r="F9" i="1"/>
  <c r="J9" i="1"/>
  <c r="Z9" i="1"/>
  <c r="K9" i="1"/>
  <c r="I57" i="1" l="1"/>
  <c r="F10" i="1"/>
  <c r="K10" i="1"/>
  <c r="J10" i="1"/>
  <c r="Z10" i="1"/>
  <c r="F11" i="1" l="1"/>
  <c r="J11" i="1"/>
  <c r="Z11" i="1"/>
  <c r="K11" i="1"/>
  <c r="F12" i="1" l="1"/>
  <c r="K12" i="1"/>
  <c r="Z12" i="1"/>
  <c r="J12" i="1"/>
  <c r="F13" i="1" l="1"/>
  <c r="Z13" i="1"/>
  <c r="J13" i="1"/>
  <c r="K13" i="1"/>
  <c r="F14" i="1" l="1"/>
  <c r="J14" i="1"/>
  <c r="K14" i="1"/>
  <c r="Z14" i="1"/>
  <c r="F15" i="1" l="1"/>
  <c r="K15" i="1"/>
  <c r="J15" i="1"/>
  <c r="Z15" i="1"/>
  <c r="F16" i="1" l="1"/>
  <c r="J16" i="1"/>
  <c r="K16" i="1"/>
  <c r="Z16" i="1"/>
  <c r="F17" i="1" l="1"/>
  <c r="J17" i="1"/>
  <c r="K17" i="1"/>
  <c r="Z17" i="1"/>
  <c r="F18" i="1" l="1"/>
  <c r="K18" i="1"/>
  <c r="Z18" i="1"/>
  <c r="J18" i="1"/>
  <c r="F19" i="1" l="1"/>
  <c r="Z19" i="1"/>
  <c r="J19" i="1"/>
  <c r="K19" i="1"/>
  <c r="F20" i="1" l="1"/>
  <c r="J20" i="1"/>
  <c r="K20" i="1"/>
  <c r="Z20" i="1"/>
  <c r="F21" i="1" l="1"/>
  <c r="Z21" i="1"/>
  <c r="J21" i="1"/>
  <c r="K21" i="1"/>
  <c r="F22" i="1" l="1"/>
  <c r="J22" i="1"/>
  <c r="Z22" i="1"/>
  <c r="K22" i="1"/>
  <c r="F23" i="1" l="1"/>
  <c r="J23" i="1"/>
  <c r="K23" i="1"/>
  <c r="Z23" i="1"/>
  <c r="F24" i="1" l="1"/>
  <c r="Z24" i="1"/>
  <c r="J24" i="1"/>
  <c r="K24" i="1"/>
  <c r="F25" i="1" l="1"/>
  <c r="J25" i="1"/>
  <c r="Z25" i="1"/>
  <c r="K25" i="1"/>
  <c r="F26" i="1" l="1"/>
  <c r="K26" i="1"/>
  <c r="J26" i="1"/>
  <c r="Z26" i="1"/>
  <c r="F27" i="1" l="1"/>
  <c r="J27" i="1"/>
  <c r="K27" i="1"/>
  <c r="Z27" i="1"/>
  <c r="F28" i="1" l="1"/>
  <c r="K28" i="1"/>
  <c r="J28" i="1"/>
  <c r="Z28" i="1"/>
  <c r="F29" i="1" l="1"/>
  <c r="J29" i="1"/>
  <c r="K29" i="1"/>
  <c r="Z29" i="1"/>
  <c r="F30" i="1" l="1"/>
  <c r="Z30" i="1"/>
  <c r="K30" i="1"/>
  <c r="J30" i="1"/>
  <c r="F31" i="1" l="1"/>
  <c r="Z31" i="1"/>
  <c r="J31" i="1"/>
  <c r="K31" i="1"/>
  <c r="F32" i="1" l="1"/>
  <c r="K32" i="1"/>
  <c r="Z32" i="1"/>
  <c r="J32" i="1"/>
  <c r="F33" i="1" l="1"/>
  <c r="K33" i="1"/>
  <c r="J33" i="1"/>
  <c r="Z33" i="1"/>
  <c r="F34" i="1" l="1"/>
  <c r="J34" i="1"/>
  <c r="K34" i="1"/>
  <c r="Z34" i="1"/>
  <c r="F35" i="1" l="1"/>
  <c r="J35" i="1"/>
  <c r="Z35" i="1"/>
  <c r="K35" i="1"/>
  <c r="F36" i="1" l="1"/>
  <c r="J36" i="1"/>
  <c r="Z36" i="1"/>
  <c r="K36" i="1"/>
  <c r="F37" i="1" l="1"/>
  <c r="Z37" i="1"/>
  <c r="J37" i="1"/>
  <c r="K37" i="1"/>
  <c r="F38" i="1" l="1"/>
  <c r="J38" i="1"/>
  <c r="Z38" i="1"/>
  <c r="K38" i="1"/>
  <c r="F39" i="1" l="1"/>
  <c r="J39" i="1"/>
  <c r="K39" i="1"/>
  <c r="Z39" i="1"/>
  <c r="F40" i="1" l="1"/>
  <c r="K40" i="1"/>
  <c r="Z40" i="1"/>
  <c r="J40" i="1"/>
  <c r="F41" i="1" l="1"/>
  <c r="Z41" i="1"/>
  <c r="J41" i="1"/>
  <c r="K41" i="1"/>
  <c r="F42" i="1" l="1"/>
  <c r="J42" i="1"/>
  <c r="K42" i="1"/>
  <c r="Z42" i="1"/>
  <c r="F43" i="1" l="1"/>
  <c r="Z43" i="1"/>
  <c r="J43" i="1"/>
  <c r="K43" i="1"/>
  <c r="F44" i="1" l="1"/>
  <c r="J44" i="1"/>
  <c r="Z44" i="1"/>
  <c r="K44" i="1"/>
  <c r="F45" i="1" l="1"/>
  <c r="J45" i="1"/>
  <c r="Z45" i="1"/>
  <c r="K45" i="1"/>
  <c r="F46" i="1" l="1"/>
  <c r="K46" i="1"/>
  <c r="Z46" i="1"/>
  <c r="J46" i="1"/>
  <c r="F47" i="1" l="1"/>
  <c r="K47" i="1"/>
  <c r="J47" i="1"/>
  <c r="Z47" i="1"/>
  <c r="F48" i="1" l="1"/>
  <c r="Z48" i="1"/>
  <c r="K48" i="1"/>
  <c r="J48" i="1"/>
  <c r="F49" i="1" l="1"/>
  <c r="J49" i="1"/>
  <c r="Z49" i="1"/>
  <c r="K49" i="1"/>
  <c r="F50" i="1" l="1"/>
  <c r="Z50" i="1"/>
  <c r="J50" i="1"/>
  <c r="K50" i="1"/>
  <c r="F51" i="1" l="1"/>
  <c r="J51" i="1"/>
  <c r="K51" i="1"/>
  <c r="Z51" i="1"/>
  <c r="F52" i="1" l="1"/>
  <c r="K52" i="1"/>
  <c r="J52" i="1"/>
  <c r="Z52" i="1"/>
  <c r="F53" i="1" l="1"/>
  <c r="J53" i="1"/>
  <c r="K53" i="1"/>
  <c r="Z53" i="1"/>
  <c r="F54" i="1" l="1"/>
  <c r="K54" i="1"/>
  <c r="J54" i="1"/>
  <c r="Z54" i="1"/>
  <c r="F55" i="1" l="1"/>
  <c r="J55" i="1"/>
  <c r="K55" i="1"/>
  <c r="Z55" i="1"/>
</calcChain>
</file>

<file path=xl/sharedStrings.xml><?xml version="1.0" encoding="utf-8"?>
<sst xmlns="http://schemas.openxmlformats.org/spreadsheetml/2006/main" count="146" uniqueCount="142">
  <si>
    <t>Inflow</t>
  </si>
  <si>
    <t>M^3/Sec</t>
  </si>
  <si>
    <t>Parameters</t>
  </si>
  <si>
    <t>Head</t>
  </si>
  <si>
    <t>Flow</t>
  </si>
  <si>
    <t>out</t>
  </si>
  <si>
    <t>one can argue from first principles that the conversion formula to 3 decimal accuracy is</t>
  </si>
  <si>
    <t xml:space="preserve">    Kw = 9.81*Flow*Head,</t>
  </si>
  <si>
    <t xml:space="preserve">        Kw = 9.81*(Flow/3.28084^3)*Head/3.28084</t>
  </si>
  <si>
    <t xml:space="preserve">               = (9.81/115.86178)*Flow*Head</t>
  </si>
  <si>
    <t xml:space="preserve">                = .08466985*Flow*Head</t>
  </si>
  <si>
    <t xml:space="preserve"> In practice the density of water is less than 1000 kg/m^3, e.g., about 996 kg/m^3 at 30 degrees C.</t>
  </si>
  <si>
    <t xml:space="preserve"> So at 90% efficiency and 998kg/m^3 we have in the meters metric:</t>
  </si>
  <si>
    <t xml:space="preserve">   Kw = 0.9*0.998*9.81*Flow*Head = 8.81*Flow*Head.</t>
  </si>
  <si>
    <t>Conversion notes: one meter is 3.28084 feet.</t>
  </si>
  <si>
    <t xml:space="preserve">  0.293071 W·h (watt hours), 252 to 253 cal (calories, or "little calories"), 0.25 kcal (kilocalories, "large calories", or "food calories"),</t>
  </si>
  <si>
    <t xml:space="preserve"> 25,031 to 25,160 ft·pdl (foot-poundal), </t>
  </si>
  <si>
    <t xml:space="preserve">778 to 782 ft·lbf (foot-pounds-force), </t>
  </si>
  <si>
    <t>5.40395 (lbf/in2)·ft3, the amount of energy it takes to lift a one-pound weight 778 feet (237 m).</t>
  </si>
  <si>
    <t>If Flow is in cubic feet per second, and Head is in feet, then the conversion,</t>
  </si>
  <si>
    <t>using that 1 meter = 3.28084 feet:</t>
  </si>
  <si>
    <t>Also, typically, 0.60 &lt; Efficiency &lt; 0.90.</t>
  </si>
  <si>
    <t>Price</t>
  </si>
  <si>
    <t>$/MWhr</t>
  </si>
  <si>
    <t>generated</t>
  </si>
  <si>
    <t>Reservoir area, m^2.</t>
  </si>
  <si>
    <t>Min flow, m^3/sec.</t>
  </si>
  <si>
    <t>Max flow, m^3/sec.</t>
  </si>
  <si>
    <t>Max head, m.</t>
  </si>
  <si>
    <t>Min head, m.</t>
  </si>
  <si>
    <t xml:space="preserve"> Revenue</t>
  </si>
  <si>
    <t>Model of a Hydro Electric Generator Facility with a Pool/Reservoir</t>
  </si>
  <si>
    <t xml:space="preserve">  Choose amount to generate each hour so as to maximize total revenue.</t>
  </si>
  <si>
    <t>Constraints on Head</t>
  </si>
  <si>
    <t>Min</t>
  </si>
  <si>
    <t>Max</t>
  </si>
  <si>
    <t>Constraints on Flow</t>
  </si>
  <si>
    <t>Modeling nonlinear relation of power from Flow and Head</t>
  </si>
  <si>
    <t>W1LO</t>
  </si>
  <si>
    <t>W1Hi</t>
  </si>
  <si>
    <t>W2LO</t>
  </si>
  <si>
    <t>W2Hi</t>
  </si>
  <si>
    <t>W3LO</t>
  </si>
  <si>
    <t>W3Hi</t>
  </si>
  <si>
    <t>W4LO</t>
  </si>
  <si>
    <t>W4Hi</t>
  </si>
  <si>
    <t>Flo*Hd to Kw Factor</t>
  </si>
  <si>
    <t>Head :</t>
  </si>
  <si>
    <t>Flow:</t>
  </si>
  <si>
    <t>Total revenue(Maximize):</t>
  </si>
  <si>
    <t xml:space="preserve"> What'sBest!® 14.0.1.1 (May 20, 2016) - Lib. 10.0.2307.61 - 64-bit - Status Report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</si>
  <si>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</si>
  <si>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</si>
  <si>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</si>
  <si>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Free                           0</t>
  </si>
  <si>
    <t xml:space="preserve">       Formulas                       145</t>
  </si>
  <si>
    <t xml:space="preserve">     Strings                            0</t>
  </si>
  <si>
    <t xml:space="preserve"> MODEL TYPE:</t>
  </si>
  <si>
    <t xml:space="preserve"> SOLUTION STATUS:        </t>
  </si>
  <si>
    <t xml:space="preserve"> OBJECTIVE VALUE:        </t>
  </si>
  <si>
    <t xml:space="preserve"> BEST OBJECTIVE BOUND:   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</si>
  <si>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</si>
  <si>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</si>
  <si>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</si>
  <si>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</si>
  <si>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</si>
  <si>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</si>
  <si>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</si>
  <si>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</si>
  <si>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 xml:space="preserve"> End of Report</t>
  </si>
  <si>
    <t xml:space="preserve"> DATE GENERATED:</t>
  </si>
  <si>
    <t xml:space="preserve">   Nonlinears                           0         Unlimited</t>
  </si>
  <si>
    <t>GLOBALLY OPTIMAL</t>
  </si>
  <si>
    <t>sum to 1.</t>
  </si>
  <si>
    <t>Mixed Integer / Linear (Mixed Integer Linear Program)</t>
  </si>
  <si>
    <t xml:space="preserve"> OPTIMALITY TOLERANCES:  </t>
  </si>
  <si>
    <t>Branch-and-Bound</t>
  </si>
  <si>
    <t>Hr</t>
  </si>
  <si>
    <t>Efficiency:</t>
  </si>
  <si>
    <t>Hd*Flo*Eff:</t>
  </si>
  <si>
    <t xml:space="preserve">   Depending upon the turbine design, efficiency may depend upon flow rate, </t>
  </si>
  <si>
    <t>with highest efficiency occurring at an intermediate flow rate.</t>
  </si>
  <si>
    <t xml:space="preserve">   Maximum coefficient value:        215  on &lt;RHS&gt;</t>
  </si>
  <si>
    <t>Following</t>
  </si>
  <si>
    <t>columns define</t>
  </si>
  <si>
    <t>piecewise linear</t>
  </si>
  <si>
    <t>approximation.</t>
  </si>
  <si>
    <t>Piecewise linear approximation to the  energy conversion function:</t>
  </si>
  <si>
    <t xml:space="preserve">We allow Efficiency to be a function of Flow.  </t>
  </si>
  <si>
    <t>We partition the range of possible flows into subranges and use a linear approximation in each subrange.</t>
  </si>
  <si>
    <t>We assume there is a specified lower bound and upper bound on Head.</t>
  </si>
  <si>
    <t xml:space="preserve">    Kw = 9.81*Efficiency*Flow*Head, where Head is pressure measured in height of the water fall.</t>
  </si>
  <si>
    <t>Any given (Head, Flow) falls in a specific rectangle.</t>
  </si>
  <si>
    <t xml:space="preserve">  A slight variant of the above is to partition the set of all possible (Head, Flow) combinations</t>
  </si>
  <si>
    <t>into triangles rather than rectangles.</t>
  </si>
  <si>
    <t>The advantage is that a triangular "tesselation" is more precise, however,</t>
  </si>
  <si>
    <t>it requires twice as many binary integer variables.</t>
  </si>
  <si>
    <t>1) The weights must &gt;= 0 and sum to 1,</t>
  </si>
  <si>
    <t>2) Flow is the weighted average of the flows at the 4 corner points, and</t>
  </si>
  <si>
    <t>3) Head is the weighted average of the heads at the 4 corner points,</t>
  </si>
  <si>
    <t>4) Energy is the weighted average of the energy output at the 4 corner points,</t>
  </si>
  <si>
    <t>5) Exactly one rectangle mush be chosen,</t>
  </si>
  <si>
    <t>6) For each possible Flow value, if it receives weight &gt; 0, then one of the two adjacent rectangles must be chosen,</t>
  </si>
  <si>
    <t xml:space="preserve">1) Wgts </t>
  </si>
  <si>
    <t>2) Define</t>
  </si>
  <si>
    <t>3) Define</t>
  </si>
  <si>
    <t>5) Choose</t>
  </si>
  <si>
    <t>4) Megawatts</t>
  </si>
  <si>
    <t>1 rectangle.</t>
  </si>
  <si>
    <t xml:space="preserve"> Which rectangle chosen?</t>
  </si>
  <si>
    <t>Z12</t>
  </si>
  <si>
    <t>Z23</t>
  </si>
  <si>
    <t>6) Force the Z variables, based on wgts used</t>
  </si>
  <si>
    <t xml:space="preserve">     We introduce one binary (0/1) variable for each rectangle, with constraints:</t>
  </si>
  <si>
    <t>Hydro Power Energy Conversion:</t>
  </si>
  <si>
    <t xml:space="preserve">        For water with a density of 1000kg/m^3, Power  in Kilowatts, efficiency = 100% ,</t>
  </si>
  <si>
    <t xml:space="preserve">Flow is in cubic meters per second, and Head (pressure) is in meters of water drop, </t>
  </si>
  <si>
    <t>This model allows efficiency to depend upon Flow rate.</t>
  </si>
  <si>
    <t>One BTU British Thermal Unit) is approximately: 1.054 to 1.060 kJ (kilojoules),</t>
  </si>
  <si>
    <t>One BTU is the amount of work needed to raise the temperature of one pound of water by one degree Fahrenheit,</t>
  </si>
  <si>
    <t xml:space="preserve">   If Efficiency is a constant, independent of Head and Flow, then the rectangular approximation</t>
  </si>
  <si>
    <t>for any solution to the exact relation, there is also a feasible solution to the rectangular approximation,</t>
  </si>
  <si>
    <t>so that the rectangular approximation provides an optimistic bound on the exact solution.</t>
  </si>
  <si>
    <t>is a true relaxation of the exact relation:   Kw = 9.81*Efficiency*Flow*Head, in that,</t>
  </si>
  <si>
    <t>Z34</t>
  </si>
  <si>
    <t>0 Hours  0 Minutes  3 Seconds</t>
  </si>
  <si>
    <t xml:space="preserve">   Total Cells                       1484</t>
  </si>
  <si>
    <t xml:space="preserve">     Numerics                         908</t>
  </si>
  <si>
    <t xml:space="preserve">       Adjustables                    576         Unlimited</t>
  </si>
  <si>
    <t xml:space="preserve">         Continuous                   432</t>
  </si>
  <si>
    <t xml:space="preserve">         Integers/Binaries            0/144       Unlimited</t>
  </si>
  <si>
    <t xml:space="preserve">       Constants                      187</t>
  </si>
  <si>
    <t xml:space="preserve">     Constraints                      576         Unlimited</t>
  </si>
  <si>
    <t xml:space="preserve">   Coefficients                      3360</t>
  </si>
  <si>
    <t>Taking into account how Head and Flow effect efficiency and amount generated.</t>
  </si>
  <si>
    <t>Key words:  Hydro electric, Electricity generation, Unit commitment, Piecewise linear;</t>
  </si>
  <si>
    <t xml:space="preserve">   Power generated is a nonlinear function of Flow, Head (pressure) and Efficiency.</t>
  </si>
  <si>
    <t>We assign 4 weights to the corner points of each rectangle so we have the constraints:</t>
  </si>
  <si>
    <t>The approximation based on a triangular tesselation may be either optimistic or pessimistic.</t>
  </si>
  <si>
    <t xml:space="preserve">   Minimum coefficient value:        0.00058536585365854  on Model!E8</t>
  </si>
  <si>
    <t xml:space="preserve">   Minimum coefficient in formula:   Model!F8</t>
  </si>
  <si>
    <t xml:space="preserve">   Maximum coefficient in formula:   Model!M8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</si>
</sst>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&quot;$&quot;#,##0.00"/>
    <numFmt numFmtId="166" formatCode="#,##0.0##############"/>
    <numFmt numFmtId="167" formatCode="mmm\ dd\,\ yyyy"/>
    <numFmt numFmtId="168" formatCode="hh:mm\ AM/PM"/>
    <numFmt numFmtId="169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indexed="12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1" fillId="0" borderId="0" applyNumberFormat="0" applyFont="0" applyFill="0" applyBorder="0" applyAlignment="0">
      <protection locked="0"/>
    </xf>
    <xf numFmtId="0" fontId="1" fillId="3" borderId="0" applyNumberFormat="0" applyBorder="0" applyAlignment="0">
      <protection locked="0"/>
    </xf>
  </cellStyleXfs>
  <cellXfs count="30">
    <xf numFmtId="0" fontId="0" fillId="0" borderId="0" xfId="0"/>
    <xf numFmtId="2" fontId="2" fillId="2" borderId="1" xfId="1" applyNumberFormat="1" applyFont="1" applyAlignment="1">
      <alignment horizontal="center"/>
    </xf>
    <xf numFmtId="164" fontId="2" fillId="2" borderId="1" xfId="1" applyNumberFormat="1" applyFont="1" applyAlignment="1">
      <alignment horizontal="center"/>
    </xf>
    <xf numFmtId="0" fontId="0" fillId="2" borderId="1" xfId="1" applyFont="1"/>
    <xf numFmtId="0" fontId="3" fillId="0" borderId="0" xfId="2" applyFont="1" applyProtection="1">
      <protection locked="0"/>
    </xf>
    <xf numFmtId="0" fontId="0" fillId="0" borderId="0" xfId="0" applyAlignment="1">
      <alignment horizontal="right"/>
    </xf>
    <xf numFmtId="0" fontId="0" fillId="2" borderId="1" xfId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/>
    <xf numFmtId="165" fontId="0" fillId="0" borderId="0" xfId="0" applyNumberFormat="1"/>
    <xf numFmtId="0" fontId="0" fillId="0" borderId="0" xfId="0" applyFont="1" applyAlignment="1">
      <alignment horizontal="right"/>
    </xf>
    <xf numFmtId="0" fontId="4" fillId="0" borderId="0" xfId="0" applyFont="1" applyFill="1" applyBorder="1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Alignment="1" applyProtection="1">
      <alignment horizontal="center"/>
      <protection locked="0"/>
    </xf>
    <xf numFmtId="2" fontId="0" fillId="0" borderId="0" xfId="0" applyNumberFormat="1"/>
    <xf numFmtId="165" fontId="1" fillId="3" borderId="0" xfId="3" applyNumberFormat="1">
      <protection locked="0"/>
    </xf>
    <xf numFmtId="0" fontId="5" fillId="0" borderId="0" xfId="0" applyFont="1"/>
    <xf numFmtId="167" fontId="5" fillId="0" borderId="0" xfId="0" applyNumberFormat="1" applyFont="1" applyAlignment="1">
      <alignment horizontal="left"/>
    </xf>
    <xf numFmtId="168" fontId="5" fillId="0" borderId="0" xfId="0" applyNumberFormat="1" applyFont="1" applyAlignment="1">
      <alignment horizontal="left"/>
    </xf>
    <xf numFmtId="0" fontId="6" fillId="0" borderId="0" xfId="0" applyFont="1"/>
    <xf numFmtId="166" fontId="5" fillId="0" borderId="0" xfId="0" applyNumberFormat="1" applyFont="1" applyAlignment="1">
      <alignment horizontal="left"/>
    </xf>
    <xf numFmtId="164" fontId="0" fillId="2" borderId="1" xfId="1" applyNumberFormat="1" applyFont="1"/>
    <xf numFmtId="2" fontId="0" fillId="2" borderId="1" xfId="1" applyNumberFormat="1" applyFont="1"/>
    <xf numFmtId="0" fontId="4" fillId="0" borderId="0" xfId="0" applyFont="1" applyAlignment="1"/>
    <xf numFmtId="0" fontId="3" fillId="0" borderId="0" xfId="2" applyNumberFormat="1" applyFont="1" applyProtection="1">
      <protection locked="0"/>
    </xf>
    <xf numFmtId="165" fontId="0" fillId="2" borderId="1" xfId="1" applyNumberFormat="1" applyFont="1"/>
    <xf numFmtId="169" fontId="3" fillId="0" borderId="0" xfId="2" applyNumberFormat="1" applyFont="1" applyProtection="1">
      <protection locked="0"/>
    </xf>
    <xf numFmtId="0" fontId="7" fillId="0" borderId="0" xfId="0" applyFont="1"/>
    <xf numFmtId="0" fontId="8" fillId="0" borderId="0" xfId="0" applyFont="1"/>
    <xf numFmtId="0" fontId="0" fillId="0" borderId="0" xfId="0" applyFont="1"/>
  </cellXfs>
  <cellStyles count="4">
    <cellStyle name="Adjustable" xfId="2"/>
    <cellStyle name="Best" xfId="3"/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showGridLines="0" workbookViewId="0"/>
  </sheetViews>
  <sheetFormatPr defaultRowHeight="15" x14ac:dyDescent="0.25"/>
  <cols>
    <col min="1" max="3" width="30.7109375" customWidth="1"/>
  </cols>
  <sheetData>
    <row r="1" spans="1:3" x14ac:dyDescent="0.25">
      <c r="A1" s="16" t="s">
        <v>50</v>
      </c>
      <c r="B1" s="16"/>
      <c r="C1" s="16"/>
    </row>
    <row r="2" spans="1:3" x14ac:dyDescent="0.25">
      <c r="A2" s="16"/>
      <c r="B2" s="16"/>
      <c r="C2" s="16"/>
    </row>
    <row r="3" spans="1:3" x14ac:dyDescent="0.25">
      <c r="A3" s="16" t="s">
        <v>70</v>
      </c>
      <c r="B3" s="17">
        <v>42527.905740740738</v>
      </c>
      <c r="C3" s="18">
        <v>42527.905740740738</v>
      </c>
    </row>
    <row r="4" spans="1:3" x14ac:dyDescent="0.25">
      <c r="A4" s="16"/>
      <c r="B4" s="16"/>
      <c r="C4" s="16"/>
    </row>
    <row r="5" spans="1:3" x14ac:dyDescent="0.25">
      <c r="A5" s="16"/>
      <c r="B5" s="16"/>
      <c r="C5" s="16"/>
    </row>
    <row r="6" spans="1:3" x14ac:dyDescent="0.25">
      <c r="A6" s="16" t="s">
        <v>51</v>
      </c>
      <c r="B6" s="16"/>
      <c r="C6" s="16"/>
    </row>
    <row r="7" spans="1:3" x14ac:dyDescent="0.25">
      <c r="A7" s="16"/>
      <c r="B7" s="16"/>
      <c r="C7" s="16"/>
    </row>
    <row r="8" spans="1:3" x14ac:dyDescent="0.25">
      <c r="A8" s="16" t="s">
        <v>52</v>
      </c>
      <c r="B8" s="16"/>
      <c r="C8" s="16"/>
    </row>
    <row r="9" spans="1:3" x14ac:dyDescent="0.25">
      <c r="A9" s="16" t="s">
        <v>53</v>
      </c>
      <c r="B9" s="16"/>
      <c r="C9" s="16"/>
    </row>
    <row r="10" spans="1:3" x14ac:dyDescent="0.25">
      <c r="A10" s="16" t="s">
        <v>126</v>
      </c>
      <c r="B10" s="16"/>
      <c r="C10" s="16"/>
    </row>
    <row r="11" spans="1:3" x14ac:dyDescent="0.25">
      <c r="A11" s="16" t="s">
        <v>127</v>
      </c>
      <c r="B11" s="16"/>
      <c r="C11" s="16"/>
    </row>
    <row r="12" spans="1:3" x14ac:dyDescent="0.25">
      <c r="A12" s="16" t="s">
        <v>128</v>
      </c>
      <c r="B12" s="16"/>
      <c r="C12" s="16"/>
    </row>
    <row r="13" spans="1:3" x14ac:dyDescent="0.25">
      <c r="A13" s="16" t="s">
        <v>129</v>
      </c>
      <c r="B13" s="16"/>
      <c r="C13" s="16"/>
    </row>
    <row r="14" spans="1:3" x14ac:dyDescent="0.25">
      <c r="A14" s="16" t="s">
        <v>54</v>
      </c>
      <c r="B14" s="16"/>
      <c r="C14" s="16"/>
    </row>
    <row r="15" spans="1:3" x14ac:dyDescent="0.25">
      <c r="A15" s="16" t="s">
        <v>130</v>
      </c>
      <c r="B15" s="16"/>
      <c r="C15" s="16"/>
    </row>
    <row r="16" spans="1:3" x14ac:dyDescent="0.25">
      <c r="A16" s="16" t="s">
        <v>131</v>
      </c>
      <c r="B16" s="16"/>
      <c r="C16" s="16"/>
    </row>
    <row r="17" spans="1:3" x14ac:dyDescent="0.25">
      <c r="A17" s="16" t="s">
        <v>55</v>
      </c>
      <c r="B17" s="16"/>
      <c r="C17" s="16"/>
    </row>
    <row r="18" spans="1:3" x14ac:dyDescent="0.25">
      <c r="A18" s="16" t="s">
        <v>56</v>
      </c>
      <c r="B18" s="16"/>
      <c r="C18" s="16"/>
    </row>
    <row r="19" spans="1:3" x14ac:dyDescent="0.25">
      <c r="A19" s="16" t="s">
        <v>132</v>
      </c>
      <c r="B19" s="16"/>
      <c r="C19" s="16"/>
    </row>
    <row r="20" spans="1:3" x14ac:dyDescent="0.25">
      <c r="A20" s="16" t="s">
        <v>71</v>
      </c>
      <c r="B20" s="16"/>
      <c r="C20" s="16"/>
    </row>
    <row r="21" spans="1:3" x14ac:dyDescent="0.25">
      <c r="A21" s="16" t="s">
        <v>133</v>
      </c>
      <c r="B21" s="16"/>
      <c r="C21" s="16"/>
    </row>
    <row r="22" spans="1:3" x14ac:dyDescent="0.25">
      <c r="A22" s="16"/>
      <c r="B22" s="16"/>
      <c r="C22" s="16"/>
    </row>
    <row r="23" spans="1:3" x14ac:dyDescent="0.25">
      <c r="A23" s="16" t="s">
        <v>139</v>
      </c>
      <c r="B23" s="16"/>
      <c r="C23" s="16"/>
    </row>
    <row r="24" spans="1:3" x14ac:dyDescent="0.25">
      <c r="A24" s="16" t="s">
        <v>140</v>
      </c>
      <c r="B24" s="16"/>
      <c r="C24" s="16"/>
    </row>
    <row r="25" spans="1:3" x14ac:dyDescent="0.25">
      <c r="A25" s="16" t="s">
        <v>82</v>
      </c>
      <c r="B25" s="16"/>
      <c r="C25" s="16"/>
    </row>
    <row r="26" spans="1:3" x14ac:dyDescent="0.25">
      <c r="A26" s="16" t="s">
        <v>141</v>
      </c>
      <c r="B26" s="16"/>
      <c r="C26" s="16"/>
    </row>
    <row r="27" spans="1:3" x14ac:dyDescent="0.25">
      <c r="A27" s="16"/>
      <c r="B27" s="16"/>
      <c r="C27" s="16"/>
    </row>
    <row r="28" spans="1:3" x14ac:dyDescent="0.25">
      <c r="A28" s="16" t="s">
        <v>57</v>
      </c>
      <c r="B28" s="16" t="s">
        <v>74</v>
      </c>
      <c r="C28" s="16"/>
    </row>
    <row r="29" spans="1:3" x14ac:dyDescent="0.25">
      <c r="A29" s="16"/>
      <c r="B29" s="16"/>
      <c r="C29" s="16"/>
    </row>
    <row r="30" spans="1:3" x14ac:dyDescent="0.25">
      <c r="A30" s="16" t="s">
        <v>58</v>
      </c>
      <c r="B30" s="19" t="s">
        <v>72</v>
      </c>
      <c r="C30" s="16"/>
    </row>
    <row r="31" spans="1:3" x14ac:dyDescent="0.25">
      <c r="A31" s="16"/>
      <c r="B31" s="16"/>
      <c r="C31" s="16"/>
    </row>
    <row r="32" spans="1:3" x14ac:dyDescent="0.25">
      <c r="A32" s="16" t="s">
        <v>59</v>
      </c>
      <c r="B32" s="20">
        <v>51203.367259395003</v>
      </c>
      <c r="C32" s="16"/>
    </row>
    <row r="33" spans="1:3" x14ac:dyDescent="0.25">
      <c r="A33" s="16"/>
      <c r="B33" s="16"/>
      <c r="C33" s="16"/>
    </row>
    <row r="34" spans="1:3" x14ac:dyDescent="0.25">
      <c r="A34" s="16" t="s">
        <v>60</v>
      </c>
      <c r="B34" s="20">
        <v>51203.367259395003</v>
      </c>
      <c r="C34" s="16"/>
    </row>
    <row r="35" spans="1:3" x14ac:dyDescent="0.25">
      <c r="A35" s="16"/>
      <c r="B35" s="16"/>
      <c r="C35" s="16"/>
    </row>
    <row r="36" spans="1:3" x14ac:dyDescent="0.25">
      <c r="A36" s="16" t="s">
        <v>75</v>
      </c>
      <c r="B36" s="20">
        <v>1.0000000000000001E-5</v>
      </c>
      <c r="C36" s="16"/>
    </row>
    <row r="37" spans="1:3" x14ac:dyDescent="0.25">
      <c r="A37" s="16"/>
      <c r="B37" s="16"/>
      <c r="C37" s="16"/>
    </row>
    <row r="38" spans="1:3" x14ac:dyDescent="0.25">
      <c r="A38" s="16" t="s">
        <v>61</v>
      </c>
      <c r="B38" s="20">
        <v>4.7828407900852002E-12</v>
      </c>
      <c r="C38" s="16"/>
    </row>
    <row r="39" spans="1:3" x14ac:dyDescent="0.25">
      <c r="A39" s="16"/>
      <c r="B39" s="16"/>
      <c r="C39" s="16"/>
    </row>
    <row r="40" spans="1:3" x14ac:dyDescent="0.25">
      <c r="A40" s="16" t="s">
        <v>62</v>
      </c>
      <c r="B40" s="16" t="s">
        <v>63</v>
      </c>
      <c r="C40" s="16"/>
    </row>
    <row r="41" spans="1:3" x14ac:dyDescent="0.25">
      <c r="A41" s="16"/>
      <c r="B41" s="16"/>
      <c r="C41" s="16"/>
    </row>
    <row r="42" spans="1:3" x14ac:dyDescent="0.25">
      <c r="A42" s="16" t="s">
        <v>64</v>
      </c>
      <c r="B42" s="16" t="s">
        <v>76</v>
      </c>
      <c r="C42" s="16"/>
    </row>
    <row r="43" spans="1:3" x14ac:dyDescent="0.25">
      <c r="A43" s="16"/>
      <c r="B43" s="16"/>
      <c r="C43" s="16"/>
    </row>
    <row r="44" spans="1:3" x14ac:dyDescent="0.25">
      <c r="A44" s="16" t="s">
        <v>65</v>
      </c>
      <c r="B44" s="20">
        <v>2534</v>
      </c>
      <c r="C44" s="16"/>
    </row>
    <row r="45" spans="1:3" x14ac:dyDescent="0.25">
      <c r="A45" s="16"/>
      <c r="B45" s="16"/>
      <c r="C45" s="16"/>
    </row>
    <row r="46" spans="1:3" x14ac:dyDescent="0.25">
      <c r="A46" s="16" t="s">
        <v>66</v>
      </c>
      <c r="B46" s="20">
        <v>12</v>
      </c>
      <c r="C46" s="16"/>
    </row>
    <row r="47" spans="1:3" x14ac:dyDescent="0.25">
      <c r="A47" s="16"/>
      <c r="B47" s="16"/>
      <c r="C47" s="16"/>
    </row>
    <row r="48" spans="1:3" x14ac:dyDescent="0.25">
      <c r="A48" s="16" t="s">
        <v>67</v>
      </c>
      <c r="B48" s="20">
        <v>0</v>
      </c>
      <c r="C48" s="16"/>
    </row>
    <row r="49" spans="1:3" x14ac:dyDescent="0.25">
      <c r="A49" s="16"/>
      <c r="B49" s="16"/>
      <c r="C49" s="16"/>
    </row>
    <row r="50" spans="1:3" x14ac:dyDescent="0.25">
      <c r="A50" s="16" t="s">
        <v>68</v>
      </c>
      <c r="B50" s="16" t="s">
        <v>125</v>
      </c>
      <c r="C50" s="16"/>
    </row>
    <row r="51" spans="1:3" x14ac:dyDescent="0.25">
      <c r="A51" s="16"/>
      <c r="B51" s="16"/>
      <c r="C51" s="16"/>
    </row>
    <row r="52" spans="1:3" x14ac:dyDescent="0.25">
      <c r="A52" s="16" t="s">
        <v>69</v>
      </c>
      <c r="B52" s="16"/>
      <c r="C52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7"/>
  <sheetViews>
    <sheetView tabSelected="1" workbookViewId="0">
      <pane xSplit="3" ySplit="7" topLeftCell="D8" activePane="bottomRight" state="frozen"/>
      <selection pane="topRight" activeCell="D1" sqref="D1"/>
      <selection pane="bottomLeft" activeCell="A7" sqref="A7"/>
      <selection pane="bottomRight" activeCell="K11" sqref="K11"/>
    </sheetView>
  </sheetViews>
  <sheetFormatPr defaultRowHeight="15" x14ac:dyDescent="0.25"/>
  <cols>
    <col min="1" max="1" width="10.42578125" customWidth="1"/>
    <col min="2" max="2" width="9.140625" customWidth="1"/>
    <col min="3" max="3" width="4.42578125" customWidth="1"/>
    <col min="5" max="5" width="6.7109375" customWidth="1"/>
    <col min="6" max="6" width="7.5703125" customWidth="1"/>
    <col min="7" max="7" width="13.5703125" customWidth="1"/>
    <col min="9" max="9" width="12.5703125" customWidth="1"/>
    <col min="11" max="11" width="11.5703125" customWidth="1"/>
    <col min="12" max="12" width="9.28515625" customWidth="1"/>
    <col min="13" max="13" width="10.85546875" customWidth="1"/>
    <col min="14" max="14" width="14" customWidth="1"/>
    <col min="15" max="15" width="11.7109375" customWidth="1"/>
    <col min="16" max="16" width="8.28515625" customWidth="1"/>
    <col min="17" max="17" width="8.140625" customWidth="1"/>
    <col min="18" max="18" width="8" customWidth="1"/>
    <col min="19" max="19" width="8.28515625" customWidth="1"/>
    <col min="20" max="21" width="7.28515625" customWidth="1"/>
    <col min="22" max="22" width="8.85546875" customWidth="1"/>
    <col min="23" max="23" width="8.7109375" customWidth="1"/>
    <col min="30" max="30" width="10.85546875" customWidth="1"/>
  </cols>
  <sheetData>
    <row r="1" spans="1:34" ht="18.75" x14ac:dyDescent="0.3">
      <c r="A1" s="27" t="s">
        <v>31</v>
      </c>
    </row>
    <row r="2" spans="1:34" x14ac:dyDescent="0.25">
      <c r="A2" t="s">
        <v>32</v>
      </c>
      <c r="N2" s="5" t="s">
        <v>83</v>
      </c>
      <c r="O2" s="5" t="s">
        <v>47</v>
      </c>
      <c r="P2" s="3">
        <v>23</v>
      </c>
      <c r="Q2" s="3">
        <v>26</v>
      </c>
      <c r="R2" s="3">
        <v>23</v>
      </c>
      <c r="S2" s="3">
        <v>26</v>
      </c>
      <c r="T2" s="3">
        <v>23</v>
      </c>
      <c r="U2" s="3">
        <v>26</v>
      </c>
      <c r="V2" s="3">
        <v>23</v>
      </c>
      <c r="W2" s="3">
        <v>26</v>
      </c>
    </row>
    <row r="3" spans="1:34" x14ac:dyDescent="0.25">
      <c r="A3" t="s">
        <v>134</v>
      </c>
      <c r="N3" s="5" t="s">
        <v>84</v>
      </c>
      <c r="O3" s="5" t="s">
        <v>48</v>
      </c>
      <c r="P3" s="21">
        <v>0</v>
      </c>
      <c r="Q3" s="22">
        <v>0</v>
      </c>
      <c r="R3" s="21">
        <v>15</v>
      </c>
      <c r="S3" s="22">
        <v>15</v>
      </c>
      <c r="T3" s="21">
        <v>190</v>
      </c>
      <c r="U3" s="22">
        <v>190</v>
      </c>
      <c r="V3" s="21">
        <v>215</v>
      </c>
      <c r="W3" s="22">
        <v>215</v>
      </c>
    </row>
    <row r="4" spans="1:34" x14ac:dyDescent="0.25">
      <c r="A4" t="s">
        <v>135</v>
      </c>
      <c r="N4" s="5" t="s">
        <v>85</v>
      </c>
      <c r="O4" s="5" t="s">
        <v>78</v>
      </c>
      <c r="P4" s="3">
        <v>0.5</v>
      </c>
      <c r="Q4" s="3">
        <v>0.5</v>
      </c>
      <c r="R4" s="3">
        <v>0.75</v>
      </c>
      <c r="S4" s="3">
        <v>0.75</v>
      </c>
      <c r="T4" s="3">
        <v>0.9</v>
      </c>
      <c r="U4" s="3">
        <v>0.9</v>
      </c>
      <c r="V4" s="3">
        <v>0.85</v>
      </c>
      <c r="W4" s="3">
        <v>0.85</v>
      </c>
    </row>
    <row r="5" spans="1:34" x14ac:dyDescent="0.25">
      <c r="A5" s="8" t="s">
        <v>2</v>
      </c>
      <c r="C5" s="5"/>
      <c r="D5" s="5" t="s">
        <v>0</v>
      </c>
      <c r="E5" s="5"/>
      <c r="F5" s="5"/>
      <c r="G5" s="5"/>
      <c r="H5" s="5"/>
      <c r="N5" s="5" t="s">
        <v>86</v>
      </c>
      <c r="O5" s="5" t="s">
        <v>79</v>
      </c>
      <c r="P5">
        <f>P2*P3*P4</f>
        <v>0</v>
      </c>
      <c r="Q5">
        <f>Q2*Q3*Q4</f>
        <v>0</v>
      </c>
      <c r="R5">
        <f>R2*R3*R4</f>
        <v>258.75</v>
      </c>
      <c r="S5">
        <f>S2*S3*S4</f>
        <v>292.5</v>
      </c>
      <c r="T5">
        <f>T2*T3*T4</f>
        <v>3933</v>
      </c>
      <c r="U5">
        <f>U2*U3*U4</f>
        <v>4446</v>
      </c>
      <c r="V5">
        <f>V2*V3*V4</f>
        <v>4203.25</v>
      </c>
      <c r="W5">
        <f>W2*W3*W4</f>
        <v>4751.5</v>
      </c>
    </row>
    <row r="6" spans="1:34" x14ac:dyDescent="0.25">
      <c r="A6" s="8" t="s">
        <v>25</v>
      </c>
      <c r="C6" s="7" t="s">
        <v>77</v>
      </c>
      <c r="D6" s="7" t="s">
        <v>1</v>
      </c>
      <c r="E6" s="5" t="s">
        <v>4</v>
      </c>
      <c r="F6" s="7" t="s">
        <v>3</v>
      </c>
      <c r="G6" s="10" t="s">
        <v>107</v>
      </c>
      <c r="H6" s="10" t="s">
        <v>22</v>
      </c>
      <c r="J6" s="12" t="s">
        <v>33</v>
      </c>
      <c r="L6" t="s">
        <v>36</v>
      </c>
      <c r="P6" t="s">
        <v>37</v>
      </c>
      <c r="X6" s="5" t="s">
        <v>103</v>
      </c>
      <c r="Y6" s="5" t="s">
        <v>104</v>
      </c>
      <c r="Z6" t="s">
        <v>105</v>
      </c>
      <c r="AA6" t="s">
        <v>109</v>
      </c>
      <c r="AD6" t="s">
        <v>106</v>
      </c>
      <c r="AE6" t="s">
        <v>112</v>
      </c>
    </row>
    <row r="7" spans="1:34" x14ac:dyDescent="0.25">
      <c r="A7" s="1">
        <v>6150000</v>
      </c>
      <c r="C7" s="5"/>
      <c r="D7" s="5"/>
      <c r="E7" s="7" t="s">
        <v>5</v>
      </c>
      <c r="F7" s="6">
        <v>24</v>
      </c>
      <c r="G7" s="7" t="s">
        <v>24</v>
      </c>
      <c r="H7" s="7" t="s">
        <v>23</v>
      </c>
      <c r="I7" s="7" t="s">
        <v>30</v>
      </c>
      <c r="J7" s="11" t="s">
        <v>34</v>
      </c>
      <c r="K7" s="11" t="s">
        <v>35</v>
      </c>
      <c r="L7" s="11" t="s">
        <v>34</v>
      </c>
      <c r="M7" s="11" t="s">
        <v>35</v>
      </c>
      <c r="N7" s="11"/>
      <c r="O7" s="11"/>
      <c r="P7" s="11" t="s">
        <v>38</v>
      </c>
      <c r="Q7" s="11" t="s">
        <v>39</v>
      </c>
      <c r="R7" s="11" t="s">
        <v>40</v>
      </c>
      <c r="S7" s="11" t="s">
        <v>41</v>
      </c>
      <c r="T7" s="11" t="s">
        <v>42</v>
      </c>
      <c r="U7" s="11" t="s">
        <v>43</v>
      </c>
      <c r="V7" s="11" t="s">
        <v>44</v>
      </c>
      <c r="W7" s="11" t="s">
        <v>45</v>
      </c>
      <c r="X7" s="11" t="s">
        <v>73</v>
      </c>
      <c r="Y7" s="11" t="s">
        <v>4</v>
      </c>
      <c r="Z7" s="11" t="s">
        <v>3</v>
      </c>
      <c r="AA7" s="11" t="s">
        <v>110</v>
      </c>
      <c r="AB7" s="11" t="s">
        <v>111</v>
      </c>
      <c r="AC7" s="7" t="s">
        <v>124</v>
      </c>
      <c r="AD7" s="23" t="s">
        <v>108</v>
      </c>
      <c r="AE7">
        <v>1</v>
      </c>
      <c r="AF7">
        <v>2</v>
      </c>
      <c r="AG7">
        <v>3</v>
      </c>
      <c r="AH7">
        <v>4</v>
      </c>
    </row>
    <row r="8" spans="1:34" x14ac:dyDescent="0.25">
      <c r="A8" s="8" t="s">
        <v>26</v>
      </c>
      <c r="C8" s="3">
        <v>1</v>
      </c>
      <c r="D8" s="3">
        <v>110</v>
      </c>
      <c r="E8" s="26">
        <v>0</v>
      </c>
      <c r="F8">
        <f t="shared" ref="F8:F55" si="0">F7+(D8-E8)*3600/$A$7</f>
        <v>24.064390243902437</v>
      </c>
      <c r="G8" s="14">
        <f t="shared" ref="G8:G55" si="1">$A$17*SUMPRODUCT(P8:W8,$P$5:$W$5)/1000</f>
        <v>0</v>
      </c>
      <c r="H8" s="25">
        <v>20.03</v>
      </c>
      <c r="I8" s="9">
        <f>H8*G8</f>
        <v>0</v>
      </c>
      <c r="J8" s="13" t="str">
        <f>[1]!WB(F8,"&gt;=",$A$13)</f>
        <v>&gt;=</v>
      </c>
      <c r="K8" s="13" t="str">
        <f>[1]!WB(F8,"&lt;=",$A$15)</f>
        <v>&lt;=</v>
      </c>
      <c r="L8" s="13" t="str">
        <f>[1]!WB(E8,"&gt;=",$A$9)</f>
        <v>=&gt;=</v>
      </c>
      <c r="M8" s="13" t="str">
        <f>[1]!WB(E8,"&lt;=",$A$11)</f>
        <v>&lt;=</v>
      </c>
      <c r="N8" s="13"/>
      <c r="O8" s="13"/>
      <c r="P8" s="24">
        <v>0.64520325203252082</v>
      </c>
      <c r="Q8" s="24">
        <v>0.35479674796747918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13" t="str">
        <f>[1]!WB(SUM(P8:W8),"=",1)</f>
        <v>=</v>
      </c>
      <c r="Y8" s="13" t="str">
        <f>[1]!WB(E8,"=",SUMPRODUCT(P8:W8,$P$3:$W$3))</f>
        <v>=</v>
      </c>
      <c r="Z8" s="13" t="str">
        <f>[1]!WB(F8,"=",SUMPRODUCT(P8:W8,$P$2:$W$2))</f>
        <v>=</v>
      </c>
      <c r="AA8" s="4">
        <v>1</v>
      </c>
      <c r="AB8" s="4">
        <v>0</v>
      </c>
      <c r="AC8" s="4">
        <v>0</v>
      </c>
      <c r="AD8" s="13" t="str">
        <f>[1]!WB(SUM(AA8:AC8),"=",1)</f>
        <v>=</v>
      </c>
      <c r="AE8" s="13" t="str">
        <f>[1]!WB(P8+Q8,"&lt;=",AA8)</f>
        <v>=&lt;=</v>
      </c>
      <c r="AF8" s="13" t="str">
        <f>[1]!WB(R8+S8,"&lt;=",AA8+AB8)</f>
        <v>&lt;=</v>
      </c>
      <c r="AG8" s="13" t="str">
        <f>[1]!WB(T8+U8,"&lt;=",AB8+AC8)</f>
        <v>=&lt;=</v>
      </c>
      <c r="AH8" s="13" t="str">
        <f>[1]!WB(V8+W8,"&lt;=",AC8)</f>
        <v>=&lt;=</v>
      </c>
    </row>
    <row r="9" spans="1:34" x14ac:dyDescent="0.25">
      <c r="A9" s="2">
        <v>0</v>
      </c>
      <c r="C9" s="3">
        <f>1+C8</f>
        <v>2</v>
      </c>
      <c r="D9" s="3">
        <v>110</v>
      </c>
      <c r="E9" s="26">
        <v>0</v>
      </c>
      <c r="F9">
        <f t="shared" si="0"/>
        <v>24.128780487804875</v>
      </c>
      <c r="G9" s="14">
        <f t="shared" si="1"/>
        <v>0</v>
      </c>
      <c r="H9" s="25">
        <v>19.36</v>
      </c>
      <c r="I9" s="9">
        <f t="shared" ref="I9:I55" si="2">H9*G9</f>
        <v>0</v>
      </c>
      <c r="J9" s="13" t="str">
        <f>[1]!WB(F9,"&gt;=",$A$13)</f>
        <v>&gt;=</v>
      </c>
      <c r="K9" s="13" t="str">
        <f>[1]!WB(F9,"&lt;=",$A$15)</f>
        <v>&lt;=</v>
      </c>
      <c r="L9" s="13" t="str">
        <f>[1]!WB(E9,"&gt;=",$A$9)</f>
        <v>=&gt;=</v>
      </c>
      <c r="M9" s="13" t="str">
        <f>[1]!WB(E9,"&lt;=",$A$11)</f>
        <v>&lt;=</v>
      </c>
      <c r="N9" s="13"/>
      <c r="O9" s="13"/>
      <c r="P9" s="24">
        <v>0.62373983739837513</v>
      </c>
      <c r="Q9" s="24">
        <v>0.37626016260162487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13" t="str">
        <f>[1]!WB(SUM(P9:W9),"=",1)</f>
        <v>=</v>
      </c>
      <c r="Y9" s="13" t="str">
        <f>[1]!WB(E9,"=",SUMPRODUCT(P9:W9,$P$3:$W$3))</f>
        <v>=</v>
      </c>
      <c r="Z9" s="13" t="str">
        <f>[1]!WB(F9,"=",SUMPRODUCT(P9:W9,$P$2:$W$2))</f>
        <v>=</v>
      </c>
      <c r="AA9" s="4">
        <v>1</v>
      </c>
      <c r="AB9" s="4">
        <v>0</v>
      </c>
      <c r="AC9" s="4">
        <v>0</v>
      </c>
      <c r="AD9" s="13" t="str">
        <f>[1]!WB(SUM(AA9:AC9),"=",1)</f>
        <v>=</v>
      </c>
      <c r="AE9" s="13" t="str">
        <f>[1]!WB(P9+Q9,"&lt;=",AA9)</f>
        <v>=&lt;=</v>
      </c>
      <c r="AF9" s="13" t="str">
        <f>[1]!WB(R9+S9,"&lt;=",AA9+AB9)</f>
        <v>&lt;=</v>
      </c>
      <c r="AG9" s="13" t="str">
        <f>[1]!WB(T9+U9,"&lt;=",AB9+AC9)</f>
        <v>=&lt;=</v>
      </c>
      <c r="AH9" s="13" t="str">
        <f>[1]!WB(V9+W9,"&lt;=",AC9)</f>
        <v>=&lt;=</v>
      </c>
    </row>
    <row r="10" spans="1:34" x14ac:dyDescent="0.25">
      <c r="A10" t="s">
        <v>27</v>
      </c>
      <c r="C10" s="3">
        <f t="shared" ref="C10:C55" si="3">1+C9</f>
        <v>3</v>
      </c>
      <c r="D10" s="3">
        <v>110</v>
      </c>
      <c r="E10" s="26">
        <v>0</v>
      </c>
      <c r="F10">
        <f t="shared" si="0"/>
        <v>24.193170731707312</v>
      </c>
      <c r="G10" s="14">
        <f t="shared" si="1"/>
        <v>0</v>
      </c>
      <c r="H10" s="25">
        <v>19.43</v>
      </c>
      <c r="I10" s="9">
        <f t="shared" si="2"/>
        <v>0</v>
      </c>
      <c r="J10" s="13" t="str">
        <f>[1]!WB(F10,"&gt;=",$A$13)</f>
        <v>&gt;=</v>
      </c>
      <c r="K10" s="13" t="str">
        <f>[1]!WB(F10,"&lt;=",$A$15)</f>
        <v>&lt;=</v>
      </c>
      <c r="L10" s="13" t="str">
        <f>[1]!WB(E10,"&gt;=",$A$9)</f>
        <v>=&gt;=</v>
      </c>
      <c r="M10" s="13" t="str">
        <f>[1]!WB(E10,"&lt;=",$A$11)</f>
        <v>&lt;=</v>
      </c>
      <c r="N10" s="13"/>
      <c r="O10" s="13"/>
      <c r="P10" s="24">
        <v>0.60227642276423654</v>
      </c>
      <c r="Q10" s="24">
        <v>0.39772357723576346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13" t="str">
        <f>[1]!WB(SUM(P10:W10),"=",1)</f>
        <v>=</v>
      </c>
      <c r="Y10" s="13" t="str">
        <f>[1]!WB(E10,"=",SUMPRODUCT(P10:W10,$P$3:$W$3))</f>
        <v>=</v>
      </c>
      <c r="Z10" s="13" t="str">
        <f>[1]!WB(F10,"=",SUMPRODUCT(P10:W10,$P$2:$W$2))</f>
        <v>=</v>
      </c>
      <c r="AA10" s="4">
        <v>1</v>
      </c>
      <c r="AB10" s="4">
        <v>0</v>
      </c>
      <c r="AC10" s="4">
        <v>0</v>
      </c>
      <c r="AD10" s="13" t="str">
        <f>[1]!WB(SUM(AA10:AC10),"=",1)</f>
        <v>=</v>
      </c>
      <c r="AE10" s="13" t="str">
        <f>[1]!WB(P10+Q10,"&lt;=",AA10)</f>
        <v>=&lt;=</v>
      </c>
      <c r="AF10" s="13" t="str">
        <f>[1]!WB(R10+S10,"&lt;=",AA10+AB10)</f>
        <v>&lt;=</v>
      </c>
      <c r="AG10" s="13" t="str">
        <f>[1]!WB(T10+U10,"&lt;=",AB10+AC10)</f>
        <v>=&lt;=</v>
      </c>
      <c r="AH10" s="13" t="str">
        <f>[1]!WB(V10+W10,"&lt;=",AC10)</f>
        <v>=&lt;=</v>
      </c>
    </row>
    <row r="11" spans="1:34" x14ac:dyDescent="0.25">
      <c r="A11" s="1">
        <v>215</v>
      </c>
      <c r="C11" s="3">
        <f t="shared" si="3"/>
        <v>4</v>
      </c>
      <c r="D11" s="3">
        <v>110</v>
      </c>
      <c r="E11" s="26">
        <v>85.440251572326176</v>
      </c>
      <c r="F11">
        <f t="shared" si="0"/>
        <v>24.207547169811317</v>
      </c>
      <c r="G11" s="14">
        <f t="shared" si="1"/>
        <v>19.072444669811112</v>
      </c>
      <c r="H11" s="25">
        <v>22.7</v>
      </c>
      <c r="I11" s="9">
        <f t="shared" si="2"/>
        <v>432.94449400471223</v>
      </c>
      <c r="J11" s="13" t="str">
        <f>[1]!WB(F11,"&gt;=",$A$13)</f>
        <v>&gt;=</v>
      </c>
      <c r="K11" s="13" t="str">
        <f>[1]!WB(F11,"&lt;=",$A$15)</f>
        <v>&lt;=</v>
      </c>
      <c r="L11" s="13" t="str">
        <f>[1]!WB(E11,"&gt;=",$A$9)</f>
        <v>&gt;=</v>
      </c>
      <c r="M11" s="13" t="str">
        <f>[1]!WB(E11,"&lt;=",$A$11)</f>
        <v>&lt;=</v>
      </c>
      <c r="N11" s="13"/>
      <c r="O11" s="13"/>
      <c r="P11" s="24">
        <v>0</v>
      </c>
      <c r="Q11" s="24">
        <v>0</v>
      </c>
      <c r="R11" s="24">
        <v>0.59748427672956961</v>
      </c>
      <c r="S11" s="24">
        <v>-4.8522205235323082E-15</v>
      </c>
      <c r="T11" s="24">
        <v>0</v>
      </c>
      <c r="U11" s="24">
        <v>0.40251572327043528</v>
      </c>
      <c r="V11" s="24">
        <v>0</v>
      </c>
      <c r="W11" s="24">
        <v>0</v>
      </c>
      <c r="X11" s="13" t="str">
        <f>[1]!WB(SUM(P11:W11),"=",1)</f>
        <v>=</v>
      </c>
      <c r="Y11" s="13" t="str">
        <f>[1]!WB(E11,"=",SUMPRODUCT(P11:W11,$P$3:$W$3))</f>
        <v>=</v>
      </c>
      <c r="Z11" s="13" t="str">
        <f>[1]!WB(F11,"=",SUMPRODUCT(P11:W11,$P$2:$W$2))</f>
        <v>=</v>
      </c>
      <c r="AA11" s="4">
        <v>0</v>
      </c>
      <c r="AB11" s="4">
        <v>1</v>
      </c>
      <c r="AC11" s="4">
        <v>0</v>
      </c>
      <c r="AD11" s="13" t="str">
        <f>[1]!WB(SUM(AA11:AC11),"=",1)</f>
        <v>=</v>
      </c>
      <c r="AE11" s="13" t="str">
        <f>[1]!WB(P11+Q11,"&lt;=",AA11)</f>
        <v>=&lt;=</v>
      </c>
      <c r="AF11" s="13" t="str">
        <f>[1]!WB(R11+S11,"&lt;=",AA11+AB11)</f>
        <v>&lt;=</v>
      </c>
      <c r="AG11" s="13" t="str">
        <f>[1]!WB(T11+U11,"&lt;=",AB11+AC11)</f>
        <v>&lt;=</v>
      </c>
      <c r="AH11" s="13" t="str">
        <f>[1]!WB(V11+W11,"&lt;=",AC11)</f>
        <v>=&lt;=</v>
      </c>
    </row>
    <row r="12" spans="1:34" x14ac:dyDescent="0.25">
      <c r="A12" s="8" t="s">
        <v>29</v>
      </c>
      <c r="C12" s="3">
        <f t="shared" si="3"/>
        <v>5</v>
      </c>
      <c r="D12" s="3">
        <v>110</v>
      </c>
      <c r="E12" s="26">
        <v>86.251186661918553</v>
      </c>
      <c r="F12">
        <f t="shared" si="0"/>
        <v>24.221448914204341</v>
      </c>
      <c r="G12" s="14">
        <f t="shared" si="1"/>
        <v>19.262791628826641</v>
      </c>
      <c r="H12" s="25">
        <v>22.93</v>
      </c>
      <c r="I12" s="9">
        <f t="shared" si="2"/>
        <v>441.69581204899487</v>
      </c>
      <c r="J12" s="13" t="str">
        <f>[1]!WB(F12,"&gt;=",$A$13)</f>
        <v>&gt;=</v>
      </c>
      <c r="K12" s="13" t="str">
        <f>[1]!WB(F12,"&lt;=",$A$15)</f>
        <v>&lt;=</v>
      </c>
      <c r="L12" s="13" t="str">
        <f>[1]!WB(E12,"&gt;=",$A$9)</f>
        <v>&gt;=</v>
      </c>
      <c r="M12" s="13" t="str">
        <f>[1]!WB(E12,"&lt;=",$A$11)</f>
        <v>&lt;=</v>
      </c>
      <c r="N12" s="13"/>
      <c r="O12" s="13"/>
      <c r="P12" s="24">
        <v>0</v>
      </c>
      <c r="Q12" s="24">
        <v>0</v>
      </c>
      <c r="R12" s="24">
        <v>0.592850361931894</v>
      </c>
      <c r="S12" s="24">
        <v>0</v>
      </c>
      <c r="T12" s="24">
        <v>0</v>
      </c>
      <c r="U12" s="24">
        <v>0.407149638068106</v>
      </c>
      <c r="V12" s="24">
        <v>0</v>
      </c>
      <c r="W12" s="24">
        <v>0</v>
      </c>
      <c r="X12" s="13" t="str">
        <f>[1]!WB(SUM(P12:W12),"=",1)</f>
        <v>=</v>
      </c>
      <c r="Y12" s="13" t="str">
        <f>[1]!WB(E12,"=",SUMPRODUCT(P12:W12,$P$3:$W$3))</f>
        <v>=</v>
      </c>
      <c r="Z12" s="13" t="str">
        <f>[1]!WB(F12,"=",SUMPRODUCT(P12:W12,$P$2:$W$2))</f>
        <v>=</v>
      </c>
      <c r="AA12" s="4">
        <v>0</v>
      </c>
      <c r="AB12" s="4">
        <v>1</v>
      </c>
      <c r="AC12" s="4">
        <v>0</v>
      </c>
      <c r="AD12" s="13" t="str">
        <f>[1]!WB(SUM(AA12:AC12),"=",1)</f>
        <v>=</v>
      </c>
      <c r="AE12" s="13" t="str">
        <f>[1]!WB(P12+Q12,"&lt;=",AA12)</f>
        <v>=&lt;=</v>
      </c>
      <c r="AF12" s="13" t="str">
        <f>[1]!WB(R12+S12,"&lt;=",AA12+AB12)</f>
        <v>&lt;=</v>
      </c>
      <c r="AG12" s="13" t="str">
        <f>[1]!WB(T12+U12,"&lt;=",AB12+AC12)</f>
        <v>&lt;=</v>
      </c>
      <c r="AH12" s="13" t="str">
        <f>[1]!WB(V12+W12,"&lt;=",AC12)</f>
        <v>=&lt;=</v>
      </c>
    </row>
    <row r="13" spans="1:34" x14ac:dyDescent="0.25">
      <c r="A13" s="2">
        <v>23</v>
      </c>
      <c r="C13" s="3">
        <f t="shared" si="3"/>
        <v>6</v>
      </c>
      <c r="D13" s="3">
        <v>110</v>
      </c>
      <c r="E13" s="26">
        <v>87.035334430189309</v>
      </c>
      <c r="F13">
        <f t="shared" si="0"/>
        <v>24.234891645269595</v>
      </c>
      <c r="G13" s="14">
        <f t="shared" si="1"/>
        <v>19.44685168272953</v>
      </c>
      <c r="H13" s="25">
        <v>23.13</v>
      </c>
      <c r="I13" s="9">
        <f t="shared" si="2"/>
        <v>449.80567942153402</v>
      </c>
      <c r="J13" s="13" t="str">
        <f>[1]!WB(F13,"&gt;=",$A$13)</f>
        <v>&gt;=</v>
      </c>
      <c r="K13" s="13" t="str">
        <f>[1]!WB(F13,"&lt;=",$A$15)</f>
        <v>&lt;=</v>
      </c>
      <c r="L13" s="13" t="str">
        <f>[1]!WB(E13,"&gt;=",$A$9)</f>
        <v>&gt;=</v>
      </c>
      <c r="M13" s="13" t="str">
        <f>[1]!WB(E13,"&lt;=",$A$11)</f>
        <v>&lt;=</v>
      </c>
      <c r="N13" s="13"/>
      <c r="O13" s="13"/>
      <c r="P13" s="24">
        <v>7.6959128084719074E-7</v>
      </c>
      <c r="Q13" s="24">
        <v>0</v>
      </c>
      <c r="R13" s="24">
        <v>0.58836868198552761</v>
      </c>
      <c r="S13" s="24">
        <v>0</v>
      </c>
      <c r="T13" s="24">
        <v>0</v>
      </c>
      <c r="U13" s="24">
        <v>0.41163054842319158</v>
      </c>
      <c r="V13" s="24">
        <v>0</v>
      </c>
      <c r="W13" s="24">
        <v>0</v>
      </c>
      <c r="X13" s="13" t="str">
        <f>[1]!WB(SUM(P13:W13),"=",1)</f>
        <v>=</v>
      </c>
      <c r="Y13" s="13" t="str">
        <f>[1]!WB(E13,"=",SUMPRODUCT(P13:W13,$P$3:$W$3))</f>
        <v>=</v>
      </c>
      <c r="Z13" s="13" t="str">
        <f>[1]!WB(F13,"=",SUMPRODUCT(P13:W13,$P$2:$W$2))</f>
        <v>=</v>
      </c>
      <c r="AA13" s="4">
        <v>9.7172387932369413E-7</v>
      </c>
      <c r="AB13" s="4">
        <v>0.99999902827612064</v>
      </c>
      <c r="AC13" s="4">
        <v>0</v>
      </c>
      <c r="AD13" s="13" t="str">
        <f>[1]!WB(SUM(AA13:AC13),"=",1)</f>
        <v>=</v>
      </c>
      <c r="AE13" s="13" t="str">
        <f>[1]!WB(P13+Q13,"&lt;=",AA13)</f>
        <v>=&lt;=</v>
      </c>
      <c r="AF13" s="13" t="str">
        <f>[1]!WB(R13+S13,"&lt;=",AA13+AB13)</f>
        <v>&lt;=</v>
      </c>
      <c r="AG13" s="13" t="str">
        <f>[1]!WB(T13+U13,"&lt;=",AB13+AC13)</f>
        <v>&lt;=</v>
      </c>
      <c r="AH13" s="13" t="str">
        <f>[1]!WB(V13+W13,"&lt;=",AC13)</f>
        <v>=&lt;=</v>
      </c>
    </row>
    <row r="14" spans="1:34" x14ac:dyDescent="0.25">
      <c r="A14" s="8" t="s">
        <v>28</v>
      </c>
      <c r="C14" s="3">
        <f t="shared" si="3"/>
        <v>7</v>
      </c>
      <c r="D14" s="3">
        <v>110</v>
      </c>
      <c r="E14" s="26">
        <v>98.043667690266986</v>
      </c>
      <c r="F14">
        <f t="shared" si="0"/>
        <v>24.241890473938707</v>
      </c>
      <c r="G14" s="14">
        <f t="shared" si="1"/>
        <v>21.725955776751462</v>
      </c>
      <c r="H14" s="25">
        <v>24</v>
      </c>
      <c r="I14" s="9">
        <f t="shared" si="2"/>
        <v>521.42293864203509</v>
      </c>
      <c r="J14" s="13" t="str">
        <f>[1]!WB(F14,"&gt;=",$A$13)</f>
        <v>&gt;=</v>
      </c>
      <c r="K14" s="13" t="str">
        <f>[1]!WB(F14,"&lt;=",$A$15)</f>
        <v>&lt;=</v>
      </c>
      <c r="L14" s="13" t="str">
        <f>[1]!WB(E14,"&gt;=",$A$9)</f>
        <v>&gt;=</v>
      </c>
      <c r="M14" s="13" t="str">
        <f>[1]!WB(E14,"&lt;=",$A$11)</f>
        <v>&lt;=</v>
      </c>
      <c r="N14" s="13"/>
      <c r="O14" s="13"/>
      <c r="P14" s="24">
        <v>0</v>
      </c>
      <c r="Q14" s="24">
        <v>0</v>
      </c>
      <c r="R14" s="24">
        <v>0.52546475605561727</v>
      </c>
      <c r="S14" s="24">
        <v>0</v>
      </c>
      <c r="T14" s="24">
        <v>6.0571752631487556E-2</v>
      </c>
      <c r="U14" s="24">
        <v>0.41396349131289517</v>
      </c>
      <c r="V14" s="24">
        <v>0</v>
      </c>
      <c r="W14" s="24">
        <v>0</v>
      </c>
      <c r="X14" s="13" t="str">
        <f>[1]!WB(SUM(P14:W14),"=",1)</f>
        <v>=</v>
      </c>
      <c r="Y14" s="13" t="str">
        <f>[1]!WB(E14,"=",SUMPRODUCT(P14:W14,$P$3:$W$3))</f>
        <v>=</v>
      </c>
      <c r="Z14" s="13" t="str">
        <f>[1]!WB(F14,"=",SUMPRODUCT(P14:W14,$P$2:$W$2))</f>
        <v>=</v>
      </c>
      <c r="AA14" s="4">
        <v>0</v>
      </c>
      <c r="AB14" s="4">
        <v>1</v>
      </c>
      <c r="AC14" s="4">
        <v>0</v>
      </c>
      <c r="AD14" s="13" t="str">
        <f>[1]!WB(SUM(AA14:AC14),"=",1)</f>
        <v>=</v>
      </c>
      <c r="AE14" s="13" t="str">
        <f>[1]!WB(P14+Q14,"&lt;=",AA14)</f>
        <v>=&lt;=</v>
      </c>
      <c r="AF14" s="13" t="str">
        <f>[1]!WB(R14+S14,"&lt;=",AA14+AB14)</f>
        <v>&lt;=</v>
      </c>
      <c r="AG14" s="13" t="str">
        <f>[1]!WB(T14+U14,"&lt;=",AB14+AC14)</f>
        <v>&lt;=</v>
      </c>
      <c r="AH14" s="13" t="str">
        <f>[1]!WB(V14+W14,"&lt;=",AC14)</f>
        <v>=&lt;=</v>
      </c>
    </row>
    <row r="15" spans="1:34" x14ac:dyDescent="0.25">
      <c r="A15" s="2">
        <v>26</v>
      </c>
      <c r="C15" s="3">
        <f t="shared" si="3"/>
        <v>8</v>
      </c>
      <c r="D15" s="3">
        <v>110</v>
      </c>
      <c r="E15" s="26">
        <v>190</v>
      </c>
      <c r="F15">
        <f t="shared" si="0"/>
        <v>24.195061205646024</v>
      </c>
      <c r="G15" s="14">
        <f t="shared" si="1"/>
        <v>40.587457123083247</v>
      </c>
      <c r="H15" s="25">
        <v>31.900000000000002</v>
      </c>
      <c r="I15" s="9">
        <f t="shared" si="2"/>
        <v>1294.7398822263556</v>
      </c>
      <c r="J15" s="13" t="str">
        <f>[1]!WB(F15,"&gt;=",$A$13)</f>
        <v>&gt;=</v>
      </c>
      <c r="K15" s="13" t="str">
        <f>[1]!WB(F15,"&lt;=",$A$15)</f>
        <v>&lt;=</v>
      </c>
      <c r="L15" s="13" t="str">
        <f>[1]!WB(E15,"&gt;=",$A$9)</f>
        <v>&gt;=</v>
      </c>
      <c r="M15" s="13" t="str">
        <f>[1]!WB(E15,"&lt;=",$A$11)</f>
        <v>&lt;=</v>
      </c>
      <c r="N15" s="13"/>
      <c r="O15" s="13"/>
      <c r="P15" s="24">
        <v>0</v>
      </c>
      <c r="Q15" s="24">
        <v>0</v>
      </c>
      <c r="R15" s="24">
        <v>0</v>
      </c>
      <c r="S15" s="24">
        <v>0</v>
      </c>
      <c r="T15" s="24">
        <v>0.60164626478466288</v>
      </c>
      <c r="U15" s="24">
        <v>0.39835373521533712</v>
      </c>
      <c r="V15" s="24">
        <v>0</v>
      </c>
      <c r="W15" s="24">
        <v>0</v>
      </c>
      <c r="X15" s="13" t="str">
        <f>[1]!WB(SUM(P15:W15),"=",1)</f>
        <v>=</v>
      </c>
      <c r="Y15" s="13" t="str">
        <f>[1]!WB(E15,"=",SUMPRODUCT(P15:W15,$P$3:$W$3))</f>
        <v>=</v>
      </c>
      <c r="Z15" s="13" t="str">
        <f>[1]!WB(F15,"=",SUMPRODUCT(P15:W15,$P$2:$W$2))</f>
        <v>=</v>
      </c>
      <c r="AA15" s="4">
        <v>0</v>
      </c>
      <c r="AB15" s="4">
        <v>1</v>
      </c>
      <c r="AC15" s="4">
        <v>0</v>
      </c>
      <c r="AD15" s="13" t="str">
        <f>[1]!WB(SUM(AA15:AC15),"=",1)</f>
        <v>=</v>
      </c>
      <c r="AE15" s="13" t="str">
        <f>[1]!WB(P15+Q15,"&lt;=",AA15)</f>
        <v>=&lt;=</v>
      </c>
      <c r="AF15" s="13" t="str">
        <f>[1]!WB(R15+S15,"&lt;=",AA15+AB15)</f>
        <v>&lt;=</v>
      </c>
      <c r="AG15" s="13" t="str">
        <f>[1]!WB(T15+U15,"&lt;=",AB15+AC15)</f>
        <v>=&lt;=</v>
      </c>
      <c r="AH15" s="13" t="str">
        <f>[1]!WB(V15+W15,"&lt;=",AC15)</f>
        <v>=&lt;=</v>
      </c>
    </row>
    <row r="16" spans="1:34" x14ac:dyDescent="0.25">
      <c r="A16" s="8" t="s">
        <v>46</v>
      </c>
      <c r="C16" s="3">
        <f t="shared" si="3"/>
        <v>9</v>
      </c>
      <c r="D16" s="3">
        <v>115</v>
      </c>
      <c r="E16" s="26">
        <v>190</v>
      </c>
      <c r="F16">
        <f t="shared" si="0"/>
        <v>24.151158766621634</v>
      </c>
      <c r="G16" s="14">
        <f t="shared" si="1"/>
        <v>40.513810342595434</v>
      </c>
      <c r="H16" s="25">
        <v>30.67</v>
      </c>
      <c r="I16" s="9">
        <f t="shared" si="2"/>
        <v>1242.5585632074021</v>
      </c>
      <c r="J16" s="13" t="str">
        <f>[1]!WB(F16,"&gt;=",$A$13)</f>
        <v>&gt;=</v>
      </c>
      <c r="K16" s="13" t="str">
        <f>[1]!WB(F16,"&lt;=",$A$15)</f>
        <v>&lt;=</v>
      </c>
      <c r="L16" s="13" t="str">
        <f>[1]!WB(E16,"&gt;=",$A$9)</f>
        <v>&gt;=</v>
      </c>
      <c r="M16" s="13" t="str">
        <f>[1]!WB(E16,"&lt;=",$A$11)</f>
        <v>&lt;=</v>
      </c>
      <c r="N16" s="13"/>
      <c r="O16" s="13"/>
      <c r="P16" s="24">
        <v>0</v>
      </c>
      <c r="Q16" s="24">
        <v>0</v>
      </c>
      <c r="R16" s="24">
        <v>0</v>
      </c>
      <c r="S16" s="24">
        <v>0</v>
      </c>
      <c r="T16" s="24">
        <v>0.61628041112612664</v>
      </c>
      <c r="U16" s="24">
        <v>0.38371958887387336</v>
      </c>
      <c r="V16" s="24">
        <v>0</v>
      </c>
      <c r="W16" s="24">
        <v>0</v>
      </c>
      <c r="X16" s="13" t="str">
        <f>[1]!WB(SUM(P16:W16),"=",1)</f>
        <v>=</v>
      </c>
      <c r="Y16" s="13" t="str">
        <f>[1]!WB(E16,"=",SUMPRODUCT(P16:W16,$P$3:$W$3))</f>
        <v>=</v>
      </c>
      <c r="Z16" s="13" t="str">
        <f>[1]!WB(F16,"=",SUMPRODUCT(P16:W16,$P$2:$W$2))</f>
        <v>=</v>
      </c>
      <c r="AA16" s="4">
        <v>0</v>
      </c>
      <c r="AB16" s="4">
        <v>1</v>
      </c>
      <c r="AC16" s="4">
        <v>0</v>
      </c>
      <c r="AD16" s="13" t="str">
        <f>[1]!WB(SUM(AA16:AC16),"=",1)</f>
        <v>=</v>
      </c>
      <c r="AE16" s="13" t="str">
        <f>[1]!WB(P16+Q16,"&lt;=",AA16)</f>
        <v>=&lt;=</v>
      </c>
      <c r="AF16" s="13" t="str">
        <f>[1]!WB(R16+S16,"&lt;=",AA16+AB16)</f>
        <v>&lt;=</v>
      </c>
      <c r="AG16" s="13" t="str">
        <f>[1]!WB(T16+U16,"&lt;=",AB16+AC16)</f>
        <v>=&lt;=</v>
      </c>
      <c r="AH16" s="13" t="str">
        <f>[1]!WB(V16+W16,"&lt;=",AC16)</f>
        <v>=&lt;=</v>
      </c>
    </row>
    <row r="17" spans="1:34" x14ac:dyDescent="0.25">
      <c r="A17" s="2">
        <v>9.81</v>
      </c>
      <c r="C17" s="3">
        <f t="shared" si="3"/>
        <v>10</v>
      </c>
      <c r="D17" s="3">
        <v>115</v>
      </c>
      <c r="E17" s="26">
        <v>190</v>
      </c>
      <c r="F17">
        <f t="shared" si="0"/>
        <v>24.107256327597245</v>
      </c>
      <c r="G17" s="14">
        <f t="shared" si="1"/>
        <v>40.440163562107635</v>
      </c>
      <c r="H17" s="25">
        <v>31.17</v>
      </c>
      <c r="I17" s="9">
        <f t="shared" si="2"/>
        <v>1260.519898230895</v>
      </c>
      <c r="J17" s="13" t="str">
        <f>[1]!WB(F17,"&gt;=",$A$13)</f>
        <v>&gt;=</v>
      </c>
      <c r="K17" s="13" t="str">
        <f>[1]!WB(F17,"&lt;=",$A$15)</f>
        <v>&lt;=</v>
      </c>
      <c r="L17" s="13" t="str">
        <f>[1]!WB(E17,"&gt;=",$A$9)</f>
        <v>&gt;=</v>
      </c>
      <c r="M17" s="13" t="str">
        <f>[1]!WB(E17,"&lt;=",$A$11)</f>
        <v>&lt;=</v>
      </c>
      <c r="N17" s="13"/>
      <c r="O17" s="13"/>
      <c r="P17" s="24">
        <v>0</v>
      </c>
      <c r="Q17" s="24">
        <v>0</v>
      </c>
      <c r="R17" s="24">
        <v>0</v>
      </c>
      <c r="S17" s="24">
        <v>0</v>
      </c>
      <c r="T17" s="24">
        <v>0.63091455746759029</v>
      </c>
      <c r="U17" s="24">
        <v>0.36908544253240971</v>
      </c>
      <c r="V17" s="24">
        <v>0</v>
      </c>
      <c r="W17" s="24">
        <v>0</v>
      </c>
      <c r="X17" s="13" t="str">
        <f>[1]!WB(SUM(P17:W17),"=",1)</f>
        <v>=</v>
      </c>
      <c r="Y17" s="13" t="str">
        <f>[1]!WB(E17,"=",SUMPRODUCT(P17:W17,$P$3:$W$3))</f>
        <v>=</v>
      </c>
      <c r="Z17" s="13" t="str">
        <f>[1]!WB(F17,"=",SUMPRODUCT(P17:W17,$P$2:$W$2))</f>
        <v>=</v>
      </c>
      <c r="AA17" s="4">
        <v>0</v>
      </c>
      <c r="AB17" s="4">
        <v>1</v>
      </c>
      <c r="AC17" s="4">
        <v>0</v>
      </c>
      <c r="AD17" s="13" t="str">
        <f>[1]!WB(SUM(AA17:AC17),"=",1)</f>
        <v>=</v>
      </c>
      <c r="AE17" s="13" t="str">
        <f>[1]!WB(P17+Q17,"&lt;=",AA17)</f>
        <v>=&lt;=</v>
      </c>
      <c r="AF17" s="13" t="str">
        <f>[1]!WB(R17+S17,"&lt;=",AA17+AB17)</f>
        <v>&lt;=</v>
      </c>
      <c r="AG17" s="13" t="str">
        <f>[1]!WB(T17+U17,"&lt;=",AB17+AC17)</f>
        <v>=&lt;=</v>
      </c>
      <c r="AH17" s="13" t="str">
        <f>[1]!WB(V17+W17,"&lt;=",AC17)</f>
        <v>=&lt;=</v>
      </c>
    </row>
    <row r="18" spans="1:34" x14ac:dyDescent="0.25">
      <c r="C18" s="3">
        <f t="shared" si="3"/>
        <v>11</v>
      </c>
      <c r="D18" s="3">
        <v>115</v>
      </c>
      <c r="E18" s="26">
        <v>190</v>
      </c>
      <c r="F18">
        <f t="shared" si="0"/>
        <v>24.063353888572856</v>
      </c>
      <c r="G18" s="14">
        <f t="shared" si="1"/>
        <v>40.366516781619829</v>
      </c>
      <c r="H18" s="25">
        <v>32.450000000000003</v>
      </c>
      <c r="I18" s="9">
        <f t="shared" si="2"/>
        <v>1309.8934695635635</v>
      </c>
      <c r="J18" s="13" t="str">
        <f>[1]!WB(F18,"&gt;=",$A$13)</f>
        <v>&gt;=</v>
      </c>
      <c r="K18" s="13" t="str">
        <f>[1]!WB(F18,"&lt;=",$A$15)</f>
        <v>&lt;=</v>
      </c>
      <c r="L18" s="13" t="str">
        <f>[1]!WB(E18,"&gt;=",$A$9)</f>
        <v>&gt;=</v>
      </c>
      <c r="M18" s="13" t="str">
        <f>[1]!WB(E18,"&lt;=",$A$11)</f>
        <v>&lt;=</v>
      </c>
      <c r="N18" s="13"/>
      <c r="O18" s="13"/>
      <c r="P18" s="24">
        <v>0</v>
      </c>
      <c r="Q18" s="24">
        <v>0</v>
      </c>
      <c r="R18" s="24">
        <v>0</v>
      </c>
      <c r="S18" s="24">
        <v>0</v>
      </c>
      <c r="T18" s="24">
        <v>0.64554870380905283</v>
      </c>
      <c r="U18" s="24">
        <v>0.35445129619094717</v>
      </c>
      <c r="V18" s="24">
        <v>0</v>
      </c>
      <c r="W18" s="24">
        <v>0</v>
      </c>
      <c r="X18" s="13" t="str">
        <f>[1]!WB(SUM(P18:W18),"=",1)</f>
        <v>=</v>
      </c>
      <c r="Y18" s="13" t="str">
        <f>[1]!WB(E18,"=",SUMPRODUCT(P18:W18,$P$3:$W$3))</f>
        <v>=</v>
      </c>
      <c r="Z18" s="13" t="str">
        <f>[1]!WB(F18,"=",SUMPRODUCT(P18:W18,$P$2:$W$2))</f>
        <v>=</v>
      </c>
      <c r="AA18" s="4">
        <v>0</v>
      </c>
      <c r="AB18" s="4">
        <v>1</v>
      </c>
      <c r="AC18" s="4">
        <v>0</v>
      </c>
      <c r="AD18" s="13" t="str">
        <f>[1]!WB(SUM(AA18:AC18),"=",1)</f>
        <v>=</v>
      </c>
      <c r="AE18" s="13" t="str">
        <f>[1]!WB(P18+Q18,"&lt;=",AA18)</f>
        <v>=&lt;=</v>
      </c>
      <c r="AF18" s="13" t="str">
        <f>[1]!WB(R18+S18,"&lt;=",AA18+AB18)</f>
        <v>&lt;=</v>
      </c>
      <c r="AG18" s="13" t="str">
        <f>[1]!WB(T18+U18,"&lt;=",AB18+AC18)</f>
        <v>=&lt;=</v>
      </c>
      <c r="AH18" s="13" t="str">
        <f>[1]!WB(V18+W18,"&lt;=",AC18)</f>
        <v>=&lt;=</v>
      </c>
    </row>
    <row r="19" spans="1:34" x14ac:dyDescent="0.25">
      <c r="C19" s="3">
        <f t="shared" si="3"/>
        <v>12</v>
      </c>
      <c r="D19" s="3">
        <v>115</v>
      </c>
      <c r="E19" s="26">
        <v>190</v>
      </c>
      <c r="F19">
        <f t="shared" si="0"/>
        <v>24.019451449548466</v>
      </c>
      <c r="G19" s="14">
        <f t="shared" si="1"/>
        <v>40.29287000113203</v>
      </c>
      <c r="H19" s="25">
        <v>33.78</v>
      </c>
      <c r="I19" s="9">
        <f t="shared" si="2"/>
        <v>1361.0931486382401</v>
      </c>
      <c r="J19" s="13" t="str">
        <f>[1]!WB(F19,"&gt;=",$A$13)</f>
        <v>&gt;=</v>
      </c>
      <c r="K19" s="13" t="str">
        <f>[1]!WB(F19,"&lt;=",$A$15)</f>
        <v>&lt;=</v>
      </c>
      <c r="L19" s="13" t="str">
        <f>[1]!WB(E19,"&gt;=",$A$9)</f>
        <v>&gt;=</v>
      </c>
      <c r="M19" s="13" t="str">
        <f>[1]!WB(E19,"&lt;=",$A$11)</f>
        <v>&lt;=</v>
      </c>
      <c r="N19" s="13"/>
      <c r="O19" s="13"/>
      <c r="P19" s="24">
        <v>0</v>
      </c>
      <c r="Q19" s="24">
        <v>0</v>
      </c>
      <c r="R19" s="24">
        <v>0</v>
      </c>
      <c r="S19" s="24">
        <v>0</v>
      </c>
      <c r="T19" s="24">
        <v>0.66018285015051426</v>
      </c>
      <c r="U19" s="24">
        <v>0.33981714984948574</v>
      </c>
      <c r="V19" s="24">
        <v>0</v>
      </c>
      <c r="W19" s="24">
        <v>0</v>
      </c>
      <c r="X19" s="13" t="str">
        <f>[1]!WB(SUM(P19:W19),"=",1)</f>
        <v>=</v>
      </c>
      <c r="Y19" s="13" t="str">
        <f>[1]!WB(E19,"=",SUMPRODUCT(P19:W19,$P$3:$W$3))</f>
        <v>=</v>
      </c>
      <c r="Z19" s="13" t="str">
        <f>[1]!WB(F19,"=",SUMPRODUCT(P19:W19,$P$2:$W$2))</f>
        <v>=</v>
      </c>
      <c r="AA19" s="4">
        <v>0</v>
      </c>
      <c r="AB19" s="4">
        <v>1</v>
      </c>
      <c r="AC19" s="4">
        <v>0</v>
      </c>
      <c r="AD19" s="13" t="str">
        <f>[1]!WB(SUM(AA19:AC19),"=",1)</f>
        <v>=</v>
      </c>
      <c r="AE19" s="13" t="str">
        <f>[1]!WB(P19+Q19,"&lt;=",AA19)</f>
        <v>=&lt;=</v>
      </c>
      <c r="AF19" s="13" t="str">
        <f>[1]!WB(R19+S19,"&lt;=",AA19+AB19)</f>
        <v>&lt;=</v>
      </c>
      <c r="AG19" s="13" t="str">
        <f>[1]!WB(T19+U19,"&lt;=",AB19+AC19)</f>
        <v>=&lt;=</v>
      </c>
      <c r="AH19" s="13" t="str">
        <f>[1]!WB(V19+W19,"&lt;=",AC19)</f>
        <v>=&lt;=</v>
      </c>
    </row>
    <row r="20" spans="1:34" x14ac:dyDescent="0.25">
      <c r="C20" s="3">
        <f t="shared" si="3"/>
        <v>13</v>
      </c>
      <c r="D20" s="3">
        <v>115</v>
      </c>
      <c r="E20" s="26">
        <v>190</v>
      </c>
      <c r="F20">
        <f t="shared" si="0"/>
        <v>23.975549010524077</v>
      </c>
      <c r="G20" s="14">
        <f t="shared" si="1"/>
        <v>40.219223220644238</v>
      </c>
      <c r="H20" s="25">
        <v>34.32</v>
      </c>
      <c r="I20" s="9">
        <f t="shared" si="2"/>
        <v>1380.3237409325102</v>
      </c>
      <c r="J20" s="13" t="str">
        <f>[1]!WB(F20,"&gt;=",$A$13)</f>
        <v>&gt;=</v>
      </c>
      <c r="K20" s="13" t="str">
        <f>[1]!WB(F20,"&lt;=",$A$15)</f>
        <v>&lt;=</v>
      </c>
      <c r="L20" s="13" t="str">
        <f>[1]!WB(E20,"&gt;=",$A$9)</f>
        <v>&gt;=</v>
      </c>
      <c r="M20" s="13" t="str">
        <f>[1]!WB(E20,"&lt;=",$A$11)</f>
        <v>&lt;=</v>
      </c>
      <c r="N20" s="13"/>
      <c r="O20" s="13"/>
      <c r="P20" s="24">
        <v>0</v>
      </c>
      <c r="Q20" s="24">
        <v>0</v>
      </c>
      <c r="R20" s="24">
        <v>0</v>
      </c>
      <c r="S20" s="24">
        <v>0</v>
      </c>
      <c r="T20" s="24">
        <v>0.67481699649197791</v>
      </c>
      <c r="U20" s="24">
        <v>0.32518300350802209</v>
      </c>
      <c r="V20" s="24">
        <v>0</v>
      </c>
      <c r="W20" s="24">
        <v>0</v>
      </c>
      <c r="X20" s="13" t="str">
        <f>[1]!WB(SUM(P20:W20),"=",1)</f>
        <v>=</v>
      </c>
      <c r="Y20" s="13" t="str">
        <f>[1]!WB(E20,"=",SUMPRODUCT(P20:W20,$P$3:$W$3))</f>
        <v>=</v>
      </c>
      <c r="Z20" s="13" t="str">
        <f>[1]!WB(F20,"=",SUMPRODUCT(P20:W20,$P$2:$W$2))</f>
        <v>=</v>
      </c>
      <c r="AA20" s="4">
        <v>0</v>
      </c>
      <c r="AB20" s="4">
        <v>1</v>
      </c>
      <c r="AC20" s="4">
        <v>0</v>
      </c>
      <c r="AD20" s="13" t="str">
        <f>[1]!WB(SUM(AA20:AC20),"=",1)</f>
        <v>=</v>
      </c>
      <c r="AE20" s="13" t="str">
        <f>[1]!WB(P20+Q20,"&lt;=",AA20)</f>
        <v>=&lt;=</v>
      </c>
      <c r="AF20" s="13" t="str">
        <f>[1]!WB(R20+S20,"&lt;=",AA20+AB20)</f>
        <v>&lt;=</v>
      </c>
      <c r="AG20" s="13" t="str">
        <f>[1]!WB(T20+U20,"&lt;=",AB20+AC20)</f>
        <v>=&lt;=</v>
      </c>
      <c r="AH20" s="13" t="str">
        <f>[1]!WB(V20+W20,"&lt;=",AC20)</f>
        <v>=&lt;=</v>
      </c>
    </row>
    <row r="21" spans="1:34" x14ac:dyDescent="0.25">
      <c r="C21" s="3">
        <f t="shared" si="3"/>
        <v>14</v>
      </c>
      <c r="D21" s="3">
        <v>115</v>
      </c>
      <c r="E21" s="26">
        <v>190</v>
      </c>
      <c r="F21">
        <f t="shared" si="0"/>
        <v>23.931646571499687</v>
      </c>
      <c r="G21" s="14">
        <f t="shared" si="1"/>
        <v>40.145576440156425</v>
      </c>
      <c r="H21" s="25">
        <v>35.99</v>
      </c>
      <c r="I21" s="9">
        <f t="shared" si="2"/>
        <v>1444.8392960812298</v>
      </c>
      <c r="J21" s="13" t="str">
        <f>[1]!WB(F21,"&gt;=",$A$13)</f>
        <v>&gt;=</v>
      </c>
      <c r="K21" s="13" t="str">
        <f>[1]!WB(F21,"&lt;=",$A$15)</f>
        <v>&lt;=</v>
      </c>
      <c r="L21" s="13" t="str">
        <f>[1]!WB(E21,"&gt;=",$A$9)</f>
        <v>&gt;=</v>
      </c>
      <c r="M21" s="13" t="str">
        <f>[1]!WB(E21,"&lt;=",$A$11)</f>
        <v>&lt;=</v>
      </c>
      <c r="N21" s="13"/>
      <c r="O21" s="13"/>
      <c r="P21" s="24">
        <v>0</v>
      </c>
      <c r="Q21" s="24">
        <v>0</v>
      </c>
      <c r="R21" s="24">
        <v>0</v>
      </c>
      <c r="S21" s="24">
        <v>0</v>
      </c>
      <c r="T21" s="24">
        <v>0.68945114283344167</v>
      </c>
      <c r="U21" s="24">
        <v>0.31054885716655833</v>
      </c>
      <c r="V21" s="24">
        <v>0</v>
      </c>
      <c r="W21" s="24">
        <v>0</v>
      </c>
      <c r="X21" s="13" t="str">
        <f>[1]!WB(SUM(P21:W21),"=",1)</f>
        <v>=</v>
      </c>
      <c r="Y21" s="13" t="str">
        <f>[1]!WB(E21,"=",SUMPRODUCT(P21:W21,$P$3:$W$3))</f>
        <v>=</v>
      </c>
      <c r="Z21" s="13" t="str">
        <f>[1]!WB(F21,"=",SUMPRODUCT(P21:W21,$P$2:$W$2))</f>
        <v>=</v>
      </c>
      <c r="AA21" s="4">
        <v>0</v>
      </c>
      <c r="AB21" s="4">
        <v>1</v>
      </c>
      <c r="AC21" s="4">
        <v>0</v>
      </c>
      <c r="AD21" s="13" t="str">
        <f>[1]!WB(SUM(AA21:AC21),"=",1)</f>
        <v>=</v>
      </c>
      <c r="AE21" s="13" t="str">
        <f>[1]!WB(P21+Q21,"&lt;=",AA21)</f>
        <v>=&lt;=</v>
      </c>
      <c r="AF21" s="13" t="str">
        <f>[1]!WB(R21+S21,"&lt;=",AA21+AB21)</f>
        <v>&lt;=</v>
      </c>
      <c r="AG21" s="13" t="str">
        <f>[1]!WB(T21+U21,"&lt;=",AB21+AC21)</f>
        <v>=&lt;=</v>
      </c>
      <c r="AH21" s="13" t="str">
        <f>[1]!WB(V21+W21,"&lt;=",AC21)</f>
        <v>=&lt;=</v>
      </c>
    </row>
    <row r="22" spans="1:34" x14ac:dyDescent="0.25">
      <c r="C22" s="3">
        <f t="shared" si="3"/>
        <v>15</v>
      </c>
      <c r="D22" s="3">
        <v>115</v>
      </c>
      <c r="E22" s="26">
        <v>190</v>
      </c>
      <c r="F22">
        <f t="shared" si="0"/>
        <v>23.887744132475298</v>
      </c>
      <c r="G22" s="14">
        <f t="shared" si="1"/>
        <v>40.071929659668626</v>
      </c>
      <c r="H22" s="25">
        <v>36.880000000000003</v>
      </c>
      <c r="I22" s="9">
        <f t="shared" si="2"/>
        <v>1477.8527658485791</v>
      </c>
      <c r="J22" s="13" t="str">
        <f>[1]!WB(F22,"&gt;=",$A$13)</f>
        <v>&gt;=</v>
      </c>
      <c r="K22" s="13" t="str">
        <f>[1]!WB(F22,"&lt;=",$A$15)</f>
        <v>&lt;=</v>
      </c>
      <c r="L22" s="13" t="str">
        <f>[1]!WB(E22,"&gt;=",$A$9)</f>
        <v>&gt;=</v>
      </c>
      <c r="M22" s="13" t="str">
        <f>[1]!WB(E22,"&lt;=",$A$11)</f>
        <v>&lt;=</v>
      </c>
      <c r="N22" s="13"/>
      <c r="O22" s="13"/>
      <c r="P22" s="24">
        <v>0</v>
      </c>
      <c r="Q22" s="24">
        <v>0</v>
      </c>
      <c r="R22" s="24">
        <v>0</v>
      </c>
      <c r="S22" s="24">
        <v>0</v>
      </c>
      <c r="T22" s="24">
        <v>0.70408528917490421</v>
      </c>
      <c r="U22" s="24">
        <v>0.29591471082509579</v>
      </c>
      <c r="V22" s="24">
        <v>0</v>
      </c>
      <c r="W22" s="24">
        <v>0</v>
      </c>
      <c r="X22" s="13" t="str">
        <f>[1]!WB(SUM(P22:W22),"=",1)</f>
        <v>=</v>
      </c>
      <c r="Y22" s="13" t="str">
        <f>[1]!WB(E22,"=",SUMPRODUCT(P22:W22,$P$3:$W$3))</f>
        <v>=</v>
      </c>
      <c r="Z22" s="13" t="str">
        <f>[1]!WB(F22,"=",SUMPRODUCT(P22:W22,$P$2:$W$2))</f>
        <v>=</v>
      </c>
      <c r="AA22" s="4">
        <v>0</v>
      </c>
      <c r="AB22" s="4">
        <v>1</v>
      </c>
      <c r="AC22" s="4">
        <v>0</v>
      </c>
      <c r="AD22" s="13" t="str">
        <f>[1]!WB(SUM(AA22:AC22),"=",1)</f>
        <v>=</v>
      </c>
      <c r="AE22" s="13" t="str">
        <f>[1]!WB(P22+Q22,"&lt;=",AA22)</f>
        <v>=&lt;=</v>
      </c>
      <c r="AF22" s="13" t="str">
        <f>[1]!WB(R22+S22,"&lt;=",AA22+AB22)</f>
        <v>&lt;=</v>
      </c>
      <c r="AG22" s="13" t="str">
        <f>[1]!WB(T22+U22,"&lt;=",AB22+AC22)</f>
        <v>=&lt;=</v>
      </c>
      <c r="AH22" s="13" t="str">
        <f>[1]!WB(V22+W22,"&lt;=",AC22)</f>
        <v>=&lt;=</v>
      </c>
    </row>
    <row r="23" spans="1:34" x14ac:dyDescent="0.25">
      <c r="C23" s="3">
        <f t="shared" si="3"/>
        <v>16</v>
      </c>
      <c r="D23" s="3">
        <v>115</v>
      </c>
      <c r="E23" s="26">
        <v>190</v>
      </c>
      <c r="F23">
        <f t="shared" si="0"/>
        <v>23.843841693450909</v>
      </c>
      <c r="G23" s="14">
        <f t="shared" si="1"/>
        <v>39.99828287918082</v>
      </c>
      <c r="H23" s="25">
        <v>38.1</v>
      </c>
      <c r="I23" s="9">
        <f t="shared" si="2"/>
        <v>1523.9345776967893</v>
      </c>
      <c r="J23" s="13" t="str">
        <f>[1]!WB(F23,"&gt;=",$A$13)</f>
        <v>&gt;=</v>
      </c>
      <c r="K23" s="13" t="str">
        <f>[1]!WB(F23,"&lt;=",$A$15)</f>
        <v>&lt;=</v>
      </c>
      <c r="L23" s="13" t="str">
        <f>[1]!WB(E23,"&gt;=",$A$9)</f>
        <v>&gt;=</v>
      </c>
      <c r="M23" s="13" t="str">
        <f>[1]!WB(E23,"&lt;=",$A$11)</f>
        <v>&lt;=</v>
      </c>
      <c r="N23" s="13"/>
      <c r="O23" s="13"/>
      <c r="P23" s="24">
        <v>0</v>
      </c>
      <c r="Q23" s="24">
        <v>0</v>
      </c>
      <c r="R23" s="24">
        <v>0</v>
      </c>
      <c r="S23" s="24">
        <v>0</v>
      </c>
      <c r="T23" s="24">
        <v>0.71871943551636619</v>
      </c>
      <c r="U23" s="24">
        <v>0.28128056448363381</v>
      </c>
      <c r="V23" s="24">
        <v>0</v>
      </c>
      <c r="W23" s="24">
        <v>0</v>
      </c>
      <c r="X23" s="13" t="str">
        <f>[1]!WB(SUM(P23:W23),"=",1)</f>
        <v>=</v>
      </c>
      <c r="Y23" s="13" t="str">
        <f>[1]!WB(E23,"=",SUMPRODUCT(P23:W23,$P$3:$W$3))</f>
        <v>=</v>
      </c>
      <c r="Z23" s="13" t="str">
        <f>[1]!WB(F23,"=",SUMPRODUCT(P23:W23,$P$2:$W$2))</f>
        <v>=</v>
      </c>
      <c r="AA23" s="4">
        <v>0</v>
      </c>
      <c r="AB23" s="4">
        <v>1</v>
      </c>
      <c r="AC23" s="4">
        <v>0</v>
      </c>
      <c r="AD23" s="13" t="str">
        <f>[1]!WB(SUM(AA23:AC23),"=",1)</f>
        <v>=</v>
      </c>
      <c r="AE23" s="13" t="str">
        <f>[1]!WB(P23+Q23,"&lt;=",AA23)</f>
        <v>=&lt;=</v>
      </c>
      <c r="AF23" s="13" t="str">
        <f>[1]!WB(R23+S23,"&lt;=",AA23+AB23)</f>
        <v>&lt;=</v>
      </c>
      <c r="AG23" s="13" t="str">
        <f>[1]!WB(T23+U23,"&lt;=",AB23+AC23)</f>
        <v>=&lt;=</v>
      </c>
      <c r="AH23" s="13" t="str">
        <f>[1]!WB(V23+W23,"&lt;=",AC23)</f>
        <v>=&lt;=</v>
      </c>
    </row>
    <row r="24" spans="1:34" x14ac:dyDescent="0.25">
      <c r="C24" s="3">
        <f t="shared" si="3"/>
        <v>17</v>
      </c>
      <c r="D24" s="3">
        <v>115</v>
      </c>
      <c r="E24" s="26">
        <v>190</v>
      </c>
      <c r="F24">
        <f t="shared" si="0"/>
        <v>23.799939254426519</v>
      </c>
      <c r="G24" s="14">
        <f t="shared" si="1"/>
        <v>39.924636098693014</v>
      </c>
      <c r="H24" s="25">
        <v>38.1</v>
      </c>
      <c r="I24" s="9">
        <f t="shared" si="2"/>
        <v>1521.1286353602038</v>
      </c>
      <c r="J24" s="13" t="str">
        <f>[1]!WB(F24,"&gt;=",$A$13)</f>
        <v>&gt;=</v>
      </c>
      <c r="K24" s="13" t="str">
        <f>[1]!WB(F24,"&lt;=",$A$15)</f>
        <v>&lt;=</v>
      </c>
      <c r="L24" s="13" t="str">
        <f>[1]!WB(E24,"&gt;=",$A$9)</f>
        <v>&gt;=</v>
      </c>
      <c r="M24" s="13" t="str">
        <f>[1]!WB(E24,"&lt;=",$A$11)</f>
        <v>&lt;=</v>
      </c>
      <c r="N24" s="13"/>
      <c r="O24" s="13"/>
      <c r="P24" s="24">
        <v>0</v>
      </c>
      <c r="Q24" s="24">
        <v>0</v>
      </c>
      <c r="R24" s="24">
        <v>0</v>
      </c>
      <c r="S24" s="24">
        <v>0</v>
      </c>
      <c r="T24" s="24">
        <v>0.73335358185782984</v>
      </c>
      <c r="U24" s="24">
        <v>0.26664641814217016</v>
      </c>
      <c r="V24" s="24">
        <v>0</v>
      </c>
      <c r="W24" s="24">
        <v>0</v>
      </c>
      <c r="X24" s="13" t="str">
        <f>[1]!WB(SUM(P24:W24),"=",1)</f>
        <v>=</v>
      </c>
      <c r="Y24" s="13" t="str">
        <f>[1]!WB(E24,"=",SUMPRODUCT(P24:W24,$P$3:$W$3))</f>
        <v>=</v>
      </c>
      <c r="Z24" s="13" t="str">
        <f>[1]!WB(F24,"=",SUMPRODUCT(P24:W24,$P$2:$W$2))</f>
        <v>=</v>
      </c>
      <c r="AA24" s="4">
        <v>0</v>
      </c>
      <c r="AB24" s="4">
        <v>1</v>
      </c>
      <c r="AC24" s="4">
        <v>0</v>
      </c>
      <c r="AD24" s="13" t="str">
        <f>[1]!WB(SUM(AA24:AC24),"=",1)</f>
        <v>=</v>
      </c>
      <c r="AE24" s="13" t="str">
        <f>[1]!WB(P24+Q24,"&lt;=",AA24)</f>
        <v>=&lt;=</v>
      </c>
      <c r="AF24" s="13" t="str">
        <f>[1]!WB(R24+S24,"&lt;=",AA24+AB24)</f>
        <v>&lt;=</v>
      </c>
      <c r="AG24" s="13" t="str">
        <f>[1]!WB(T24+U24,"&lt;=",AB24+AC24)</f>
        <v>=&lt;=</v>
      </c>
      <c r="AH24" s="13" t="str">
        <f>[1]!WB(V24+W24,"&lt;=",AC24)</f>
        <v>=&lt;=</v>
      </c>
    </row>
    <row r="25" spans="1:34" x14ac:dyDescent="0.25">
      <c r="C25" s="3">
        <f t="shared" si="3"/>
        <v>18</v>
      </c>
      <c r="D25" s="3">
        <v>115</v>
      </c>
      <c r="E25" s="26">
        <v>190</v>
      </c>
      <c r="F25">
        <f t="shared" si="0"/>
        <v>23.75603681540213</v>
      </c>
      <c r="G25" s="14">
        <f t="shared" si="1"/>
        <v>39.850989318205208</v>
      </c>
      <c r="H25" s="25">
        <v>34.21</v>
      </c>
      <c r="I25" s="9">
        <f t="shared" si="2"/>
        <v>1363.3023445758001</v>
      </c>
      <c r="J25" s="13" t="str">
        <f>[1]!WB(F25,"&gt;=",$A$13)</f>
        <v>&gt;=</v>
      </c>
      <c r="K25" s="13" t="str">
        <f>[1]!WB(F25,"&lt;=",$A$15)</f>
        <v>&lt;=</v>
      </c>
      <c r="L25" s="13" t="str">
        <f>[1]!WB(E25,"&gt;=",$A$9)</f>
        <v>&gt;=</v>
      </c>
      <c r="M25" s="13" t="str">
        <f>[1]!WB(E25,"&lt;=",$A$11)</f>
        <v>&lt;=</v>
      </c>
      <c r="N25" s="13"/>
      <c r="O25" s="13"/>
      <c r="P25" s="24">
        <v>0</v>
      </c>
      <c r="Q25" s="24">
        <v>0</v>
      </c>
      <c r="R25" s="24">
        <v>0</v>
      </c>
      <c r="S25" s="24">
        <v>0</v>
      </c>
      <c r="T25" s="24">
        <v>0.7479877281992936</v>
      </c>
      <c r="U25" s="24">
        <v>0.2520122718007064</v>
      </c>
      <c r="V25" s="24">
        <v>0</v>
      </c>
      <c r="W25" s="24">
        <v>0</v>
      </c>
      <c r="X25" s="13" t="str">
        <f>[1]!WB(SUM(P25:W25),"=",1)</f>
        <v>=</v>
      </c>
      <c r="Y25" s="13" t="str">
        <f>[1]!WB(E25,"=",SUMPRODUCT(P25:W25,$P$3:$W$3))</f>
        <v>=</v>
      </c>
      <c r="Z25" s="13" t="str">
        <f>[1]!WB(F25,"=",SUMPRODUCT(P25:W25,$P$2:$W$2))</f>
        <v>=</v>
      </c>
      <c r="AA25" s="4">
        <v>0</v>
      </c>
      <c r="AB25" s="4">
        <v>1</v>
      </c>
      <c r="AC25" s="4">
        <v>0</v>
      </c>
      <c r="AD25" s="13" t="str">
        <f>[1]!WB(SUM(AA25:AC25),"=",1)</f>
        <v>=</v>
      </c>
      <c r="AE25" s="13" t="str">
        <f>[1]!WB(P25+Q25,"&lt;=",AA25)</f>
        <v>=&lt;=</v>
      </c>
      <c r="AF25" s="13" t="str">
        <f>[1]!WB(R25+S25,"&lt;=",AA25+AB25)</f>
        <v>&lt;=</v>
      </c>
      <c r="AG25" s="13" t="str">
        <f>[1]!WB(T25+U25,"&lt;=",AB25+AC25)</f>
        <v>=&lt;=</v>
      </c>
      <c r="AH25" s="13" t="str">
        <f>[1]!WB(V25+W25,"&lt;=",AC25)</f>
        <v>=&lt;=</v>
      </c>
    </row>
    <row r="26" spans="1:34" x14ac:dyDescent="0.25">
      <c r="C26" s="3">
        <f t="shared" si="3"/>
        <v>19</v>
      </c>
      <c r="D26" s="3">
        <v>115</v>
      </c>
      <c r="E26" s="26">
        <v>190</v>
      </c>
      <c r="F26">
        <f t="shared" si="0"/>
        <v>23.71213437637774</v>
      </c>
      <c r="G26" s="14">
        <f t="shared" si="1"/>
        <v>39.777342537717423</v>
      </c>
      <c r="H26" s="25">
        <v>31.54</v>
      </c>
      <c r="I26" s="9">
        <f t="shared" si="2"/>
        <v>1254.5773836396074</v>
      </c>
      <c r="J26" s="13" t="str">
        <f>[1]!WB(F26,"&gt;=",$A$13)</f>
        <v>&gt;=</v>
      </c>
      <c r="K26" s="13" t="str">
        <f>[1]!WB(F26,"&lt;=",$A$15)</f>
        <v>&lt;=</v>
      </c>
      <c r="L26" s="13" t="str">
        <f>[1]!WB(E26,"&gt;=",$A$9)</f>
        <v>&gt;=</v>
      </c>
      <c r="M26" s="13" t="str">
        <f>[1]!WB(E26,"&lt;=",$A$11)</f>
        <v>&lt;=</v>
      </c>
      <c r="N26" s="13"/>
      <c r="O26" s="13"/>
      <c r="P26" s="24">
        <v>0</v>
      </c>
      <c r="Q26" s="24">
        <v>0</v>
      </c>
      <c r="R26" s="24">
        <v>0</v>
      </c>
      <c r="S26" s="24">
        <v>0</v>
      </c>
      <c r="T26" s="24">
        <v>0.76262187454075403</v>
      </c>
      <c r="U26" s="24">
        <v>0.23737812545924597</v>
      </c>
      <c r="V26" s="24">
        <v>0</v>
      </c>
      <c r="W26" s="24">
        <v>0</v>
      </c>
      <c r="X26" s="13" t="str">
        <f>[1]!WB(SUM(P26:W26),"=",1)</f>
        <v>=</v>
      </c>
      <c r="Y26" s="13" t="str">
        <f>[1]!WB(E26,"=",SUMPRODUCT(P26:W26,$P$3:$W$3))</f>
        <v>=</v>
      </c>
      <c r="Z26" s="13" t="str">
        <f>[1]!WB(F26,"=",SUMPRODUCT(P26:W26,$P$2:$W$2))</f>
        <v>=</v>
      </c>
      <c r="AA26" s="4">
        <v>0</v>
      </c>
      <c r="AB26" s="4">
        <v>0</v>
      </c>
      <c r="AC26" s="4">
        <v>1</v>
      </c>
      <c r="AD26" s="13" t="str">
        <f>[1]!WB(SUM(AA26:AC26),"=",1)</f>
        <v>=</v>
      </c>
      <c r="AE26" s="13" t="str">
        <f>[1]!WB(P26+Q26,"&lt;=",AA26)</f>
        <v>=&lt;=</v>
      </c>
      <c r="AF26" s="13" t="str">
        <f>[1]!WB(R26+S26,"&lt;=",AA26+AB26)</f>
        <v>=&lt;=</v>
      </c>
      <c r="AG26" s="13" t="str">
        <f>[1]!WB(T26+U26,"&lt;=",AB26+AC26)</f>
        <v>=&lt;=</v>
      </c>
      <c r="AH26" s="13" t="str">
        <f>[1]!WB(V26+W26,"&lt;=",AC26)</f>
        <v>&lt;=</v>
      </c>
    </row>
    <row r="27" spans="1:34" x14ac:dyDescent="0.25">
      <c r="C27" s="3">
        <f t="shared" si="3"/>
        <v>20</v>
      </c>
      <c r="D27" s="3">
        <v>120</v>
      </c>
      <c r="E27" s="26">
        <v>190</v>
      </c>
      <c r="F27">
        <f t="shared" si="0"/>
        <v>23.671158766621645</v>
      </c>
      <c r="G27" s="14">
        <f t="shared" si="1"/>
        <v>39.708605542595471</v>
      </c>
      <c r="H27" s="25">
        <v>35.119999999999997</v>
      </c>
      <c r="I27" s="9">
        <f t="shared" si="2"/>
        <v>1394.5662266559527</v>
      </c>
      <c r="J27" s="13" t="str">
        <f>[1]!WB(F27,"&gt;=",$A$13)</f>
        <v>&gt;=</v>
      </c>
      <c r="K27" s="13" t="str">
        <f>[1]!WB(F27,"&lt;=",$A$15)</f>
        <v>&lt;=</v>
      </c>
      <c r="L27" s="13" t="str">
        <f>[1]!WB(E27,"&gt;=",$A$9)</f>
        <v>&gt;=</v>
      </c>
      <c r="M27" s="13" t="str">
        <f>[1]!WB(E27,"&lt;=",$A$11)</f>
        <v>&lt;=</v>
      </c>
      <c r="N27" s="13"/>
      <c r="O27" s="13"/>
      <c r="P27" s="24">
        <v>0</v>
      </c>
      <c r="Q27" s="24">
        <v>0</v>
      </c>
      <c r="R27" s="24">
        <v>0</v>
      </c>
      <c r="S27" s="24">
        <v>0</v>
      </c>
      <c r="T27" s="24">
        <v>0.7762804111261199</v>
      </c>
      <c r="U27" s="24">
        <v>0.2237195888738801</v>
      </c>
      <c r="V27" s="24">
        <v>0</v>
      </c>
      <c r="W27" s="24">
        <v>0</v>
      </c>
      <c r="X27" s="13" t="str">
        <f>[1]!WB(SUM(P27:W27),"=",1)</f>
        <v>=</v>
      </c>
      <c r="Y27" s="13" t="str">
        <f>[1]!WB(E27,"=",SUMPRODUCT(P27:W27,$P$3:$W$3))</f>
        <v>=</v>
      </c>
      <c r="Z27" s="13" t="str">
        <f>[1]!WB(F27,"=",SUMPRODUCT(P27:W27,$P$2:$W$2))</f>
        <v>=</v>
      </c>
      <c r="AA27" s="4">
        <v>0</v>
      </c>
      <c r="AB27" s="4">
        <v>0</v>
      </c>
      <c r="AC27" s="4">
        <v>1</v>
      </c>
      <c r="AD27" s="13" t="str">
        <f>[1]!WB(SUM(AA27:AC27),"=",1)</f>
        <v>=</v>
      </c>
      <c r="AE27" s="13" t="str">
        <f>[1]!WB(P27+Q27,"&lt;=",AA27)</f>
        <v>=&lt;=</v>
      </c>
      <c r="AF27" s="13" t="str">
        <f>[1]!WB(R27+S27,"&lt;=",AA27+AB27)</f>
        <v>=&lt;=</v>
      </c>
      <c r="AG27" s="13" t="str">
        <f>[1]!WB(T27+U27,"&lt;=",AB27+AC27)</f>
        <v>=&lt;=</v>
      </c>
      <c r="AH27" s="13" t="str">
        <f>[1]!WB(V27+W27,"&lt;=",AC27)</f>
        <v>&lt;=</v>
      </c>
    </row>
    <row r="28" spans="1:34" x14ac:dyDescent="0.25">
      <c r="C28" s="3">
        <f t="shared" si="3"/>
        <v>21</v>
      </c>
      <c r="D28" s="3">
        <v>120</v>
      </c>
      <c r="E28" s="26">
        <v>215</v>
      </c>
      <c r="F28">
        <f t="shared" si="0"/>
        <v>23.615549010524084</v>
      </c>
      <c r="G28" s="14">
        <f t="shared" si="1"/>
        <v>42.337424916214836</v>
      </c>
      <c r="H28" s="25">
        <v>45.41</v>
      </c>
      <c r="I28" s="9">
        <f t="shared" si="2"/>
        <v>1922.5424654453157</v>
      </c>
      <c r="J28" s="13" t="str">
        <f>[1]!WB(F28,"&gt;=",$A$13)</f>
        <v>&gt;=</v>
      </c>
      <c r="K28" s="13" t="str">
        <f>[1]!WB(F28,"&lt;=",$A$15)</f>
        <v>&lt;=</v>
      </c>
      <c r="L28" s="13" t="str">
        <f>[1]!WB(E28,"&gt;=",$A$9)</f>
        <v>&gt;=</v>
      </c>
      <c r="M28" s="13" t="str">
        <f>[1]!WB(E28,"&lt;=",$A$11)</f>
        <v>=&lt;=</v>
      </c>
      <c r="N28" s="13"/>
      <c r="O28" s="13"/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0.79481699649197357</v>
      </c>
      <c r="W28" s="24">
        <v>0.20518300350802643</v>
      </c>
      <c r="X28" s="13" t="str">
        <f>[1]!WB(SUM(P28:W28),"=",1)</f>
        <v>=</v>
      </c>
      <c r="Y28" s="13" t="str">
        <f>[1]!WB(E28,"=",SUMPRODUCT(P28:W28,$P$3:$W$3))</f>
        <v>=</v>
      </c>
      <c r="Z28" s="13" t="str">
        <f>[1]!WB(F28,"=",SUMPRODUCT(P28:W28,$P$2:$W$2))</f>
        <v>=</v>
      </c>
      <c r="AA28" s="4">
        <v>0</v>
      </c>
      <c r="AB28" s="4">
        <v>0</v>
      </c>
      <c r="AC28" s="4">
        <v>1</v>
      </c>
      <c r="AD28" s="13" t="str">
        <f>[1]!WB(SUM(AA28:AC28),"=",1)</f>
        <v>=</v>
      </c>
      <c r="AE28" s="13" t="str">
        <f>[1]!WB(P28+Q28,"&lt;=",AA28)</f>
        <v>=&lt;=</v>
      </c>
      <c r="AF28" s="13" t="str">
        <f>[1]!WB(R28+S28,"&lt;=",AA28+AB28)</f>
        <v>=&lt;=</v>
      </c>
      <c r="AG28" s="13" t="str">
        <f>[1]!WB(T28+U28,"&lt;=",AB28+AC28)</f>
        <v>&lt;=</v>
      </c>
      <c r="AH28" s="13" t="str">
        <f>[1]!WB(V28+W28,"&lt;=",AC28)</f>
        <v>=&lt;=</v>
      </c>
    </row>
    <row r="29" spans="1:34" x14ac:dyDescent="0.25">
      <c r="C29" s="3">
        <f t="shared" si="3"/>
        <v>22</v>
      </c>
      <c r="D29" s="3">
        <v>120</v>
      </c>
      <c r="E29" s="26">
        <v>190</v>
      </c>
      <c r="F29">
        <f t="shared" si="0"/>
        <v>23.574573400767989</v>
      </c>
      <c r="G29" s="14">
        <f t="shared" si="1"/>
        <v>39.546582625522291</v>
      </c>
      <c r="H29" s="25">
        <v>31.17</v>
      </c>
      <c r="I29" s="9">
        <f t="shared" si="2"/>
        <v>1232.6669804375299</v>
      </c>
      <c r="J29" s="13" t="str">
        <f>[1]!WB(F29,"&gt;=",$A$13)</f>
        <v>&gt;=</v>
      </c>
      <c r="K29" s="13" t="str">
        <f>[1]!WB(F29,"&lt;=",$A$15)</f>
        <v>&lt;=</v>
      </c>
      <c r="L29" s="13" t="str">
        <f>[1]!WB(E29,"&gt;=",$A$9)</f>
        <v>&gt;=</v>
      </c>
      <c r="M29" s="13" t="str">
        <f>[1]!WB(E29,"&lt;=",$A$11)</f>
        <v>&lt;=</v>
      </c>
      <c r="N29" s="13"/>
      <c r="O29" s="13"/>
      <c r="P29" s="24">
        <v>0</v>
      </c>
      <c r="Q29" s="24">
        <v>0</v>
      </c>
      <c r="R29" s="24">
        <v>0</v>
      </c>
      <c r="S29" s="24">
        <v>0</v>
      </c>
      <c r="T29" s="24">
        <v>0.80847553307734066</v>
      </c>
      <c r="U29" s="24">
        <v>0.19152446692265934</v>
      </c>
      <c r="V29" s="24">
        <v>0</v>
      </c>
      <c r="W29" s="24">
        <v>0</v>
      </c>
      <c r="X29" s="13" t="str">
        <f>[1]!WB(SUM(P29:W29),"=",1)</f>
        <v>=</v>
      </c>
      <c r="Y29" s="13" t="str">
        <f>[1]!WB(E29,"=",SUMPRODUCT(P29:W29,$P$3:$W$3))</f>
        <v>=</v>
      </c>
      <c r="Z29" s="13" t="str">
        <f>[1]!WB(F29,"=",SUMPRODUCT(P29:W29,$P$2:$W$2))</f>
        <v>=</v>
      </c>
      <c r="AA29" s="4">
        <v>0</v>
      </c>
      <c r="AB29" s="4">
        <v>0</v>
      </c>
      <c r="AC29" s="4">
        <v>1</v>
      </c>
      <c r="AD29" s="13" t="str">
        <f>[1]!WB(SUM(AA29:AC29),"=",1)</f>
        <v>=</v>
      </c>
      <c r="AE29" s="13" t="str">
        <f>[1]!WB(P29+Q29,"&lt;=",AA29)</f>
        <v>=&lt;=</v>
      </c>
      <c r="AF29" s="13" t="str">
        <f>[1]!WB(R29+S29,"&lt;=",AA29+AB29)</f>
        <v>=&lt;=</v>
      </c>
      <c r="AG29" s="13" t="str">
        <f>[1]!WB(T29+U29,"&lt;=",AB29+AC29)</f>
        <v>=&lt;=</v>
      </c>
      <c r="AH29" s="13" t="str">
        <f>[1]!WB(V29+W29,"&lt;=",AC29)</f>
        <v>&lt;=</v>
      </c>
    </row>
    <row r="30" spans="1:34" x14ac:dyDescent="0.25">
      <c r="C30" s="3">
        <f t="shared" si="3"/>
        <v>23</v>
      </c>
      <c r="D30" s="3">
        <v>120</v>
      </c>
      <c r="E30" s="26">
        <v>190</v>
      </c>
      <c r="F30">
        <f t="shared" si="0"/>
        <v>23.533597791011893</v>
      </c>
      <c r="G30" s="14">
        <f t="shared" si="1"/>
        <v>39.477845630400338</v>
      </c>
      <c r="H30" s="25">
        <v>23.8</v>
      </c>
      <c r="I30" s="9">
        <f t="shared" si="2"/>
        <v>939.57272600352803</v>
      </c>
      <c r="J30" s="13" t="str">
        <f>[1]!WB(F30,"&gt;=",$A$13)</f>
        <v>&gt;=</v>
      </c>
      <c r="K30" s="13" t="str">
        <f>[1]!WB(F30,"&lt;=",$A$15)</f>
        <v>&lt;=</v>
      </c>
      <c r="L30" s="13" t="str">
        <f>[1]!WB(E30,"&gt;=",$A$9)</f>
        <v>&gt;=</v>
      </c>
      <c r="M30" s="13" t="str">
        <f>[1]!WB(E30,"&lt;=",$A$11)</f>
        <v>&lt;=</v>
      </c>
      <c r="N30" s="13"/>
      <c r="O30" s="13"/>
      <c r="P30" s="24">
        <v>0</v>
      </c>
      <c r="Q30" s="24">
        <v>0</v>
      </c>
      <c r="R30" s="24">
        <v>0</v>
      </c>
      <c r="S30" s="24">
        <v>0</v>
      </c>
      <c r="T30" s="24">
        <v>0.82213406966270597</v>
      </c>
      <c r="U30" s="24">
        <v>0.17786593033729403</v>
      </c>
      <c r="V30" s="24">
        <v>0</v>
      </c>
      <c r="W30" s="24">
        <v>0</v>
      </c>
      <c r="X30" s="13" t="str">
        <f>[1]!WB(SUM(P30:W30),"=",1)</f>
        <v>=</v>
      </c>
      <c r="Y30" s="13" t="str">
        <f>[1]!WB(E30,"=",SUMPRODUCT(P30:W30,$P$3:$W$3))</f>
        <v>=</v>
      </c>
      <c r="Z30" s="13" t="str">
        <f>[1]!WB(F30,"=",SUMPRODUCT(P30:W30,$P$2:$W$2))</f>
        <v>=</v>
      </c>
      <c r="AA30" s="4">
        <v>0</v>
      </c>
      <c r="AB30" s="4">
        <v>0</v>
      </c>
      <c r="AC30" s="4">
        <v>1</v>
      </c>
      <c r="AD30" s="13" t="str">
        <f>[1]!WB(SUM(AA30:AC30),"=",1)</f>
        <v>=</v>
      </c>
      <c r="AE30" s="13" t="str">
        <f>[1]!WB(P30+Q30,"&lt;=",AA30)</f>
        <v>=&lt;=</v>
      </c>
      <c r="AF30" s="13" t="str">
        <f>[1]!WB(R30+S30,"&lt;=",AA30+AB30)</f>
        <v>=&lt;=</v>
      </c>
      <c r="AG30" s="13" t="str">
        <f>[1]!WB(T30+U30,"&lt;=",AB30+AC30)</f>
        <v>=&lt;=</v>
      </c>
      <c r="AH30" s="13" t="str">
        <f>[1]!WB(V30+W30,"&lt;=",AC30)</f>
        <v>&lt;=</v>
      </c>
    </row>
    <row r="31" spans="1:34" x14ac:dyDescent="0.25">
      <c r="C31" s="3">
        <f t="shared" si="3"/>
        <v>24</v>
      </c>
      <c r="D31" s="3">
        <v>120</v>
      </c>
      <c r="E31" s="26">
        <v>190</v>
      </c>
      <c r="F31">
        <f t="shared" si="0"/>
        <v>23.492622181255797</v>
      </c>
      <c r="G31" s="14">
        <f t="shared" si="1"/>
        <v>39.409108635278386</v>
      </c>
      <c r="H31" s="25">
        <v>21.63</v>
      </c>
      <c r="I31" s="9">
        <f t="shared" si="2"/>
        <v>852.41901978107148</v>
      </c>
      <c r="J31" s="13" t="str">
        <f>[1]!WB(F31,"&gt;=",$A$13)</f>
        <v>&gt;=</v>
      </c>
      <c r="K31" s="13" t="str">
        <f>[1]!WB(F31,"&lt;=",$A$15)</f>
        <v>&lt;=</v>
      </c>
      <c r="L31" s="13" t="str">
        <f>[1]!WB(E31,"&gt;=",$A$9)</f>
        <v>&gt;=</v>
      </c>
      <c r="M31" s="13" t="str">
        <f>[1]!WB(E31,"&lt;=",$A$11)</f>
        <v>&lt;=</v>
      </c>
      <c r="N31" s="13"/>
      <c r="O31" s="13"/>
      <c r="P31" s="24">
        <v>0</v>
      </c>
      <c r="Q31" s="24">
        <v>0</v>
      </c>
      <c r="R31" s="24">
        <v>0</v>
      </c>
      <c r="S31" s="24">
        <v>0</v>
      </c>
      <c r="T31" s="24">
        <v>0.83579260624807117</v>
      </c>
      <c r="U31" s="24">
        <v>0.16420739375192883</v>
      </c>
      <c r="V31" s="24">
        <v>0</v>
      </c>
      <c r="W31" s="24">
        <v>0</v>
      </c>
      <c r="X31" s="13" t="str">
        <f>[1]!WB(SUM(P31:W31),"=",1)</f>
        <v>=</v>
      </c>
      <c r="Y31" s="13" t="str">
        <f>[1]!WB(E31,"=",SUMPRODUCT(P31:W31,$P$3:$W$3))</f>
        <v>=</v>
      </c>
      <c r="Z31" s="13" t="str">
        <f>[1]!WB(F31,"=",SUMPRODUCT(P31:W31,$P$2:$W$2))</f>
        <v>=</v>
      </c>
      <c r="AA31" s="4">
        <v>0</v>
      </c>
      <c r="AB31" s="4">
        <v>0</v>
      </c>
      <c r="AC31" s="4">
        <v>1</v>
      </c>
      <c r="AD31" s="13" t="str">
        <f>[1]!WB(SUM(AA31:AC31),"=",1)</f>
        <v>=</v>
      </c>
      <c r="AE31" s="13" t="str">
        <f>[1]!WB(P31+Q31,"&lt;=",AA31)</f>
        <v>=&lt;=</v>
      </c>
      <c r="AF31" s="13" t="str">
        <f>[1]!WB(R31+S31,"&lt;=",AA31+AB31)</f>
        <v>=&lt;=</v>
      </c>
      <c r="AG31" s="13" t="str">
        <f>[1]!WB(T31+U31,"&lt;=",AB31+AC31)</f>
        <v>=&lt;=</v>
      </c>
      <c r="AH31" s="13" t="str">
        <f>[1]!WB(V31+W31,"&lt;=",AC31)</f>
        <v>&lt;=</v>
      </c>
    </row>
    <row r="32" spans="1:34" x14ac:dyDescent="0.25">
      <c r="C32" s="3">
        <f t="shared" si="3"/>
        <v>25</v>
      </c>
      <c r="D32" s="3">
        <v>120</v>
      </c>
      <c r="E32" s="26">
        <v>0</v>
      </c>
      <c r="F32">
        <f t="shared" si="0"/>
        <v>23.562866083694821</v>
      </c>
      <c r="G32" s="14">
        <f t="shared" si="1"/>
        <v>0</v>
      </c>
      <c r="H32" s="25">
        <v>19.04</v>
      </c>
      <c r="I32" s="9">
        <f t="shared" si="2"/>
        <v>0</v>
      </c>
      <c r="J32" s="13" t="str">
        <f>[1]!WB(F32,"&gt;=",$A$13)</f>
        <v>&gt;=</v>
      </c>
      <c r="K32" s="13" t="str">
        <f>[1]!WB(F32,"&lt;=",$A$15)</f>
        <v>&lt;=</v>
      </c>
      <c r="L32" s="13" t="str">
        <f>[1]!WB(E32,"&gt;=",$A$9)</f>
        <v>=&gt;=</v>
      </c>
      <c r="M32" s="13" t="str">
        <f>[1]!WB(E32,"&lt;=",$A$11)</f>
        <v>&lt;=</v>
      </c>
      <c r="N32" s="13"/>
      <c r="O32" s="13"/>
      <c r="P32" s="24">
        <v>0.81237797210148222</v>
      </c>
      <c r="Q32" s="24">
        <v>0.18762202789851778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13" t="str">
        <f>[1]!WB(SUM(P32:W32),"=",1)</f>
        <v>=</v>
      </c>
      <c r="Y32" s="13" t="str">
        <f>[1]!WB(E32,"=",SUMPRODUCT(P32:W32,$P$3:$W$3))</f>
        <v>=</v>
      </c>
      <c r="Z32" s="13" t="str">
        <f>[1]!WB(F32,"=",SUMPRODUCT(P32:W32,$P$2:$W$2))</f>
        <v>=</v>
      </c>
      <c r="AA32" s="4">
        <v>1</v>
      </c>
      <c r="AB32" s="4">
        <v>0</v>
      </c>
      <c r="AC32" s="4">
        <v>0</v>
      </c>
      <c r="AD32" s="13" t="str">
        <f>[1]!WB(SUM(AA32:AC32),"=",1)</f>
        <v>=</v>
      </c>
      <c r="AE32" s="13" t="str">
        <f>[1]!WB(P32+Q32,"&lt;=",AA32)</f>
        <v>=&lt;=</v>
      </c>
      <c r="AF32" s="13" t="str">
        <f>[1]!WB(R32+S32,"&lt;=",AA32+AB32)</f>
        <v>&lt;=</v>
      </c>
      <c r="AG32" s="13" t="str">
        <f>[1]!WB(T32+U32,"&lt;=",AB32+AC32)</f>
        <v>=&lt;=</v>
      </c>
      <c r="AH32" s="13" t="str">
        <f>[1]!WB(V32+W32,"&lt;=",AC32)</f>
        <v>=&lt;=</v>
      </c>
    </row>
    <row r="33" spans="3:34" x14ac:dyDescent="0.25">
      <c r="C33" s="3">
        <f t="shared" si="3"/>
        <v>26</v>
      </c>
      <c r="D33" s="3">
        <v>120</v>
      </c>
      <c r="E33" s="26">
        <v>0</v>
      </c>
      <c r="F33">
        <f t="shared" si="0"/>
        <v>23.633109986133846</v>
      </c>
      <c r="G33" s="14">
        <f t="shared" si="1"/>
        <v>0</v>
      </c>
      <c r="H33" s="25">
        <v>19.36</v>
      </c>
      <c r="I33" s="9">
        <f t="shared" si="2"/>
        <v>0</v>
      </c>
      <c r="J33" s="13" t="str">
        <f>[1]!WB(F33,"&gt;=",$A$13)</f>
        <v>&gt;=</v>
      </c>
      <c r="K33" s="13" t="str">
        <f>[1]!WB(F33,"&lt;=",$A$15)</f>
        <v>&lt;=</v>
      </c>
      <c r="L33" s="13" t="str">
        <f>[1]!WB(E33,"&gt;=",$A$9)</f>
        <v>=&gt;=</v>
      </c>
      <c r="M33" s="13" t="str">
        <f>[1]!WB(E33,"&lt;=",$A$11)</f>
        <v>&lt;=</v>
      </c>
      <c r="N33" s="13"/>
      <c r="O33" s="13"/>
      <c r="P33" s="24">
        <v>0.7889633379553882</v>
      </c>
      <c r="Q33" s="24">
        <v>0.2110366620446118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13" t="str">
        <f>[1]!WB(SUM(P33:W33),"=",1)</f>
        <v>=</v>
      </c>
      <c r="Y33" s="13" t="str">
        <f>[1]!WB(E33,"=",SUMPRODUCT(P33:W33,$P$3:$W$3))</f>
        <v>=</v>
      </c>
      <c r="Z33" s="13" t="str">
        <f>[1]!WB(F33,"=",SUMPRODUCT(P33:W33,$P$2:$W$2))</f>
        <v>=</v>
      </c>
      <c r="AA33" s="4">
        <v>1</v>
      </c>
      <c r="AB33" s="4">
        <v>0</v>
      </c>
      <c r="AC33" s="4">
        <v>0</v>
      </c>
      <c r="AD33" s="13" t="str">
        <f>[1]!WB(SUM(AA33:AC33),"=",1)</f>
        <v>=</v>
      </c>
      <c r="AE33" s="13" t="str">
        <f>[1]!WB(P33+Q33,"&lt;=",AA33)</f>
        <v>=&lt;=</v>
      </c>
      <c r="AF33" s="13" t="str">
        <f>[1]!WB(R33+S33,"&lt;=",AA33+AB33)</f>
        <v>&lt;=</v>
      </c>
      <c r="AG33" s="13" t="str">
        <f>[1]!WB(T33+U33,"&lt;=",AB33+AC33)</f>
        <v>=&lt;=</v>
      </c>
      <c r="AH33" s="13" t="str">
        <f>[1]!WB(V33+W33,"&lt;=",AC33)</f>
        <v>=&lt;=</v>
      </c>
    </row>
    <row r="34" spans="3:34" x14ac:dyDescent="0.25">
      <c r="C34" s="3">
        <f t="shared" si="3"/>
        <v>27</v>
      </c>
      <c r="D34" s="3">
        <v>120</v>
      </c>
      <c r="E34" s="26">
        <v>54.178963447404513</v>
      </c>
      <c r="F34">
        <f t="shared" si="0"/>
        <v>23.671639373384146</v>
      </c>
      <c r="G34" s="14">
        <f t="shared" si="1"/>
        <v>11.734630329482894</v>
      </c>
      <c r="H34" s="25">
        <v>20.43</v>
      </c>
      <c r="I34" s="9">
        <f t="shared" si="2"/>
        <v>239.73849763133552</v>
      </c>
      <c r="J34" s="13" t="str">
        <f>[1]!WB(F34,"&gt;=",$A$13)</f>
        <v>&gt;=</v>
      </c>
      <c r="K34" s="13" t="str">
        <f>[1]!WB(F34,"&lt;=",$A$15)</f>
        <v>&lt;=</v>
      </c>
      <c r="L34" s="13" t="str">
        <f>[1]!WB(E34,"&gt;=",$A$9)</f>
        <v>&gt;=</v>
      </c>
      <c r="M34" s="13" t="str">
        <f>[1]!WB(E34,"&lt;=",$A$11)</f>
        <v>&lt;=</v>
      </c>
      <c r="N34" s="13"/>
      <c r="O34" s="13"/>
      <c r="P34" s="24">
        <v>0</v>
      </c>
      <c r="Q34" s="24">
        <v>0</v>
      </c>
      <c r="R34" s="24">
        <v>0.77612020887195499</v>
      </c>
      <c r="S34" s="24">
        <v>0</v>
      </c>
      <c r="T34" s="24">
        <v>0</v>
      </c>
      <c r="U34" s="24">
        <v>0.22387979112804501</v>
      </c>
      <c r="V34" s="24">
        <v>0</v>
      </c>
      <c r="W34" s="24">
        <v>0</v>
      </c>
      <c r="X34" s="13" t="str">
        <f>[1]!WB(SUM(P34:W34),"=",1)</f>
        <v>=</v>
      </c>
      <c r="Y34" s="13" t="str">
        <f>[1]!WB(E34,"=",SUMPRODUCT(P34:W34,$P$3:$W$3))</f>
        <v>=</v>
      </c>
      <c r="Z34" s="13" t="str">
        <f>[1]!WB(F34,"=",SUMPRODUCT(P34:W34,$P$2:$W$2))</f>
        <v>=</v>
      </c>
      <c r="AA34" s="4">
        <v>0</v>
      </c>
      <c r="AB34" s="4">
        <v>1</v>
      </c>
      <c r="AC34" s="4">
        <v>0</v>
      </c>
      <c r="AD34" s="13" t="str">
        <f>[1]!WB(SUM(AA34:AC34),"=",1)</f>
        <v>=</v>
      </c>
      <c r="AE34" s="13" t="str">
        <f>[1]!WB(P34+Q34,"&lt;=",AA34)</f>
        <v>=&lt;=</v>
      </c>
      <c r="AF34" s="13" t="str">
        <f>[1]!WB(R34+S34,"&lt;=",AA34+AB34)</f>
        <v>&lt;=</v>
      </c>
      <c r="AG34" s="13" t="str">
        <f>[1]!WB(T34+U34,"&lt;=",AB34+AC34)</f>
        <v>&lt;=</v>
      </c>
      <c r="AH34" s="13" t="str">
        <f>[1]!WB(V34+W34,"&lt;=",AC34)</f>
        <v>=&lt;=</v>
      </c>
    </row>
    <row r="35" spans="3:34" x14ac:dyDescent="0.25">
      <c r="C35" s="3">
        <f t="shared" si="3"/>
        <v>28</v>
      </c>
      <c r="D35" s="3">
        <v>120</v>
      </c>
      <c r="E35" s="26">
        <v>190</v>
      </c>
      <c r="F35">
        <f t="shared" si="0"/>
        <v>23.63066376362805</v>
      </c>
      <c r="G35" s="14">
        <f t="shared" si="1"/>
        <v>39.640674770123674</v>
      </c>
      <c r="H35" s="25">
        <v>23.7</v>
      </c>
      <c r="I35" s="9">
        <f t="shared" si="2"/>
        <v>939.48399205193107</v>
      </c>
      <c r="J35" s="13" t="str">
        <f>[1]!WB(F35,"&gt;=",$A$13)</f>
        <v>&gt;=</v>
      </c>
      <c r="K35" s="13" t="str">
        <f>[1]!WB(F35,"&lt;=",$A$15)</f>
        <v>&lt;=</v>
      </c>
      <c r="L35" s="13" t="str">
        <f>[1]!WB(E35,"&gt;=",$A$9)</f>
        <v>&gt;=</v>
      </c>
      <c r="M35" s="13" t="str">
        <f>[1]!WB(E35,"&lt;=",$A$11)</f>
        <v>&lt;=</v>
      </c>
      <c r="N35" s="13"/>
      <c r="O35" s="13"/>
      <c r="P35" s="24">
        <v>0</v>
      </c>
      <c r="Q35" s="24">
        <v>0</v>
      </c>
      <c r="R35" s="24">
        <v>0</v>
      </c>
      <c r="S35" s="24">
        <v>0</v>
      </c>
      <c r="T35" s="24">
        <v>0.78977874545732019</v>
      </c>
      <c r="U35" s="24">
        <v>0.21022125454267981</v>
      </c>
      <c r="V35" s="24">
        <v>0</v>
      </c>
      <c r="W35" s="24">
        <v>0</v>
      </c>
      <c r="X35" s="13" t="str">
        <f>[1]!WB(SUM(P35:W35),"=",1)</f>
        <v>=</v>
      </c>
      <c r="Y35" s="13" t="str">
        <f>[1]!WB(E35,"=",SUMPRODUCT(P35:W35,$P$3:$W$3))</f>
        <v>=</v>
      </c>
      <c r="Z35" s="13" t="str">
        <f>[1]!WB(F35,"=",SUMPRODUCT(P35:W35,$P$2:$W$2))</f>
        <v>=</v>
      </c>
      <c r="AA35" s="4">
        <v>0</v>
      </c>
      <c r="AB35" s="4">
        <v>1</v>
      </c>
      <c r="AC35" s="4">
        <v>0</v>
      </c>
      <c r="AD35" s="13" t="str">
        <f>[1]!WB(SUM(AA35:AC35),"=",1)</f>
        <v>=</v>
      </c>
      <c r="AE35" s="13" t="str">
        <f>[1]!WB(P35+Q35,"&lt;=",AA35)</f>
        <v>=&lt;=</v>
      </c>
      <c r="AF35" s="13" t="str">
        <f>[1]!WB(R35+S35,"&lt;=",AA35+AB35)</f>
        <v>&lt;=</v>
      </c>
      <c r="AG35" s="13" t="str">
        <f>[1]!WB(T35+U35,"&lt;=",AB35+AC35)</f>
        <v>=&lt;=</v>
      </c>
      <c r="AH35" s="13" t="str">
        <f>[1]!WB(V35+W35,"&lt;=",AC35)</f>
        <v>=&lt;=</v>
      </c>
    </row>
    <row r="36" spans="3:34" x14ac:dyDescent="0.25">
      <c r="C36" s="3">
        <f t="shared" si="3"/>
        <v>29</v>
      </c>
      <c r="D36" s="3">
        <v>120</v>
      </c>
      <c r="E36" s="26">
        <v>190</v>
      </c>
      <c r="F36">
        <f t="shared" si="0"/>
        <v>23.589688153871954</v>
      </c>
      <c r="G36" s="14">
        <f t="shared" si="1"/>
        <v>39.571937775001722</v>
      </c>
      <c r="H36" s="25">
        <v>23.87</v>
      </c>
      <c r="I36" s="9">
        <f t="shared" si="2"/>
        <v>944.58215468929109</v>
      </c>
      <c r="J36" s="13" t="str">
        <f>[1]!WB(F36,"&gt;=",$A$13)</f>
        <v>&gt;=</v>
      </c>
      <c r="K36" s="13" t="str">
        <f>[1]!WB(F36,"&lt;=",$A$15)</f>
        <v>&lt;=</v>
      </c>
      <c r="L36" s="13" t="str">
        <f>[1]!WB(E36,"&gt;=",$A$9)</f>
        <v>&gt;=</v>
      </c>
      <c r="M36" s="13" t="str">
        <f>[1]!WB(E36,"&lt;=",$A$11)</f>
        <v>&lt;=</v>
      </c>
      <c r="N36" s="13"/>
      <c r="O36" s="13"/>
      <c r="P36" s="24">
        <v>0</v>
      </c>
      <c r="Q36" s="24">
        <v>0</v>
      </c>
      <c r="R36" s="24">
        <v>0</v>
      </c>
      <c r="S36" s="24">
        <v>0</v>
      </c>
      <c r="T36" s="24">
        <v>0.8034372820426855</v>
      </c>
      <c r="U36" s="24">
        <v>0.1965627179573145</v>
      </c>
      <c r="V36" s="24">
        <v>0</v>
      </c>
      <c r="W36" s="24">
        <v>0</v>
      </c>
      <c r="X36" s="13" t="str">
        <f>[1]!WB(SUM(P36:W36),"=",1)</f>
        <v>=</v>
      </c>
      <c r="Y36" s="13" t="str">
        <f>[1]!WB(E36,"=",SUMPRODUCT(P36:W36,$P$3:$W$3))</f>
        <v>=</v>
      </c>
      <c r="Z36" s="13" t="str">
        <f>[1]!WB(F36,"=",SUMPRODUCT(P36:W36,$P$2:$W$2))</f>
        <v>=</v>
      </c>
      <c r="AA36" s="4">
        <v>0</v>
      </c>
      <c r="AB36" s="4">
        <v>1</v>
      </c>
      <c r="AC36" s="4">
        <v>0</v>
      </c>
      <c r="AD36" s="13" t="str">
        <f>[1]!WB(SUM(AA36:AC36),"=",1)</f>
        <v>=</v>
      </c>
      <c r="AE36" s="13" t="str">
        <f>[1]!WB(P36+Q36,"&lt;=",AA36)</f>
        <v>=&lt;=</v>
      </c>
      <c r="AF36" s="13" t="str">
        <f>[1]!WB(R36+S36,"&lt;=",AA36+AB36)</f>
        <v>&lt;=</v>
      </c>
      <c r="AG36" s="13" t="str">
        <f>[1]!WB(T36+U36,"&lt;=",AB36+AC36)</f>
        <v>=&lt;=</v>
      </c>
      <c r="AH36" s="13" t="str">
        <f>[1]!WB(V36+W36,"&lt;=",AC36)</f>
        <v>=&lt;=</v>
      </c>
    </row>
    <row r="37" spans="3:34" x14ac:dyDescent="0.25">
      <c r="C37" s="3">
        <f t="shared" si="3"/>
        <v>30</v>
      </c>
      <c r="D37" s="3">
        <v>120</v>
      </c>
      <c r="E37" s="26">
        <v>190.00000000000321</v>
      </c>
      <c r="F37">
        <f t="shared" si="0"/>
        <v>23.548712544115855</v>
      </c>
      <c r="G37" s="14">
        <f t="shared" si="1"/>
        <v>39.503200779879769</v>
      </c>
      <c r="H37" s="25">
        <v>24.27</v>
      </c>
      <c r="I37" s="9">
        <f t="shared" si="2"/>
        <v>958.74268292768204</v>
      </c>
      <c r="J37" s="13" t="str">
        <f>[1]!WB(F37,"&gt;=",$A$13)</f>
        <v>&gt;=</v>
      </c>
      <c r="K37" s="13" t="str">
        <f>[1]!WB(F37,"&lt;=",$A$15)</f>
        <v>&lt;=</v>
      </c>
      <c r="L37" s="13" t="str">
        <f>[1]!WB(E37,"&gt;=",$A$9)</f>
        <v>&gt;=</v>
      </c>
      <c r="M37" s="13" t="str">
        <f>[1]!WB(E37,"&lt;=",$A$11)</f>
        <v>&lt;=</v>
      </c>
      <c r="N37" s="13"/>
      <c r="O37" s="13"/>
      <c r="P37" s="24">
        <v>0</v>
      </c>
      <c r="Q37" s="24">
        <v>0</v>
      </c>
      <c r="R37" s="24">
        <v>0</v>
      </c>
      <c r="S37" s="24">
        <v>0</v>
      </c>
      <c r="T37" s="24">
        <v>0.81709581862805192</v>
      </c>
      <c r="U37" s="24">
        <v>0.18290418137194808</v>
      </c>
      <c r="V37" s="24">
        <v>0</v>
      </c>
      <c r="W37" s="24">
        <v>0</v>
      </c>
      <c r="X37" s="13" t="str">
        <f>[1]!WB(SUM(P37:W37),"=",1)</f>
        <v>=</v>
      </c>
      <c r="Y37" s="13" t="str">
        <f>[1]!WB(E37,"=",SUMPRODUCT(P37:W37,$P$3:$W$3))</f>
        <v>=</v>
      </c>
      <c r="Z37" s="13" t="str">
        <f>[1]!WB(F37,"=",SUMPRODUCT(P37:W37,$P$2:$W$2))</f>
        <v>=</v>
      </c>
      <c r="AA37" s="4">
        <v>0</v>
      </c>
      <c r="AB37" s="4">
        <v>0</v>
      </c>
      <c r="AC37" s="4">
        <v>1</v>
      </c>
      <c r="AD37" s="13" t="str">
        <f>[1]!WB(SUM(AA37:AC37),"=",1)</f>
        <v>=</v>
      </c>
      <c r="AE37" s="13" t="str">
        <f>[1]!WB(P37+Q37,"&lt;=",AA37)</f>
        <v>=&lt;=</v>
      </c>
      <c r="AF37" s="13" t="str">
        <f>[1]!WB(R37+S37,"&lt;=",AA37+AB37)</f>
        <v>=&lt;=</v>
      </c>
      <c r="AG37" s="13" t="str">
        <f>[1]!WB(T37+U37,"&lt;=",AB37+AC37)</f>
        <v>=&lt;=</v>
      </c>
      <c r="AH37" s="13" t="str">
        <f>[1]!WB(V37+W37,"&lt;=",AC37)</f>
        <v>&lt;=</v>
      </c>
    </row>
    <row r="38" spans="3:34" x14ac:dyDescent="0.25">
      <c r="C38" s="3">
        <f t="shared" si="3"/>
        <v>31</v>
      </c>
      <c r="D38" s="3">
        <v>135</v>
      </c>
      <c r="E38" s="26">
        <v>190</v>
      </c>
      <c r="F38">
        <f t="shared" si="0"/>
        <v>23.516517422164636</v>
      </c>
      <c r="G38" s="14">
        <f t="shared" si="1"/>
        <v>39.449193140855385</v>
      </c>
      <c r="H38" s="25">
        <v>31.990000000000002</v>
      </c>
      <c r="I38" s="9">
        <f t="shared" si="2"/>
        <v>1261.9796885759638</v>
      </c>
      <c r="J38" s="13" t="str">
        <f>[1]!WB(F38,"&gt;=",$A$13)</f>
        <v>&gt;=</v>
      </c>
      <c r="K38" s="13" t="str">
        <f>[1]!WB(F38,"&lt;=",$A$15)</f>
        <v>&lt;=</v>
      </c>
      <c r="L38" s="13" t="str">
        <f>[1]!WB(E38,"&gt;=",$A$9)</f>
        <v>&gt;=</v>
      </c>
      <c r="M38" s="13" t="str">
        <f>[1]!WB(E38,"&lt;=",$A$11)</f>
        <v>&lt;=</v>
      </c>
      <c r="N38" s="13"/>
      <c r="O38" s="13"/>
      <c r="P38" s="24">
        <v>0</v>
      </c>
      <c r="Q38" s="24">
        <v>0</v>
      </c>
      <c r="R38" s="24">
        <v>0</v>
      </c>
      <c r="S38" s="24">
        <v>0</v>
      </c>
      <c r="T38" s="24">
        <v>0.82782752594512488</v>
      </c>
      <c r="U38" s="24">
        <v>0.17217247405487512</v>
      </c>
      <c r="V38" s="24">
        <v>0</v>
      </c>
      <c r="W38" s="24">
        <v>0</v>
      </c>
      <c r="X38" s="13" t="str">
        <f>[1]!WB(SUM(P38:W38),"=",1)</f>
        <v>=</v>
      </c>
      <c r="Y38" s="13" t="str">
        <f>[1]!WB(E38,"=",SUMPRODUCT(P38:W38,$P$3:$W$3))</f>
        <v>=</v>
      </c>
      <c r="Z38" s="13" t="str">
        <f>[1]!WB(F38,"=",SUMPRODUCT(P38:W38,$P$2:$W$2))</f>
        <v>=</v>
      </c>
      <c r="AA38" s="4">
        <v>0</v>
      </c>
      <c r="AB38" s="4">
        <v>1</v>
      </c>
      <c r="AC38" s="4">
        <v>0</v>
      </c>
      <c r="AD38" s="13" t="str">
        <f>[1]!WB(SUM(AA38:AC38),"=",1)</f>
        <v>=</v>
      </c>
      <c r="AE38" s="13" t="str">
        <f>[1]!WB(P38+Q38,"&lt;=",AA38)</f>
        <v>=&lt;=</v>
      </c>
      <c r="AF38" s="13" t="str">
        <f>[1]!WB(R38+S38,"&lt;=",AA38+AB38)</f>
        <v>&lt;=</v>
      </c>
      <c r="AG38" s="13" t="str">
        <f>[1]!WB(T38+U38,"&lt;=",AB38+AC38)</f>
        <v>=&lt;=</v>
      </c>
      <c r="AH38" s="13" t="str">
        <f>[1]!WB(V38+W38,"&lt;=",AC38)</f>
        <v>=&lt;=</v>
      </c>
    </row>
    <row r="39" spans="3:34" x14ac:dyDescent="0.25">
      <c r="C39" s="3">
        <f t="shared" si="3"/>
        <v>32</v>
      </c>
      <c r="D39" s="3">
        <v>135</v>
      </c>
      <c r="E39" s="26">
        <v>190</v>
      </c>
      <c r="F39">
        <f t="shared" si="0"/>
        <v>23.484322300213417</v>
      </c>
      <c r="G39" s="14">
        <f t="shared" si="1"/>
        <v>39.395185501830994</v>
      </c>
      <c r="H39" s="25">
        <v>31.43</v>
      </c>
      <c r="I39" s="9">
        <f t="shared" si="2"/>
        <v>1238.1906803225481</v>
      </c>
      <c r="J39" s="13" t="str">
        <f>[1]!WB(F39,"&gt;=",$A$13)</f>
        <v>&gt;=</v>
      </c>
      <c r="K39" s="13" t="str">
        <f>[1]!WB(F39,"&lt;=",$A$15)</f>
        <v>&lt;=</v>
      </c>
      <c r="L39" s="13" t="str">
        <f>[1]!WB(E39,"&gt;=",$A$9)</f>
        <v>&gt;=</v>
      </c>
      <c r="M39" s="13" t="str">
        <f>[1]!WB(E39,"&lt;=",$A$11)</f>
        <v>&lt;=</v>
      </c>
      <c r="N39" s="13"/>
      <c r="O39" s="13"/>
      <c r="P39" s="24">
        <v>0</v>
      </c>
      <c r="Q39" s="24">
        <v>0</v>
      </c>
      <c r="R39" s="24">
        <v>0</v>
      </c>
      <c r="S39" s="24">
        <v>0</v>
      </c>
      <c r="T39" s="24">
        <v>0.83855923326219772</v>
      </c>
      <c r="U39" s="24">
        <v>0.16144076673780228</v>
      </c>
      <c r="V39" s="24">
        <v>0</v>
      </c>
      <c r="W39" s="24">
        <v>0</v>
      </c>
      <c r="X39" s="13" t="str">
        <f>[1]!WB(SUM(P39:W39),"=",1)</f>
        <v>=</v>
      </c>
      <c r="Y39" s="13" t="str">
        <f>[1]!WB(E39,"=",SUMPRODUCT(P39:W39,$P$3:$W$3))</f>
        <v>=</v>
      </c>
      <c r="Z39" s="13" t="str">
        <f>[1]!WB(F39,"=",SUMPRODUCT(P39:W39,$P$2:$W$2))</f>
        <v>=</v>
      </c>
      <c r="AA39" s="4">
        <v>0</v>
      </c>
      <c r="AB39" s="4">
        <v>0</v>
      </c>
      <c r="AC39" s="4">
        <v>1</v>
      </c>
      <c r="AD39" s="13" t="str">
        <f>[1]!WB(SUM(AA39:AC39),"=",1)</f>
        <v>=</v>
      </c>
      <c r="AE39" s="13" t="str">
        <f>[1]!WB(P39+Q39,"&lt;=",AA39)</f>
        <v>=&lt;=</v>
      </c>
      <c r="AF39" s="13" t="str">
        <f>[1]!WB(R39+S39,"&lt;=",AA39+AB39)</f>
        <v>=&lt;=</v>
      </c>
      <c r="AG39" s="13" t="str">
        <f>[1]!WB(T39+U39,"&lt;=",AB39+AC39)</f>
        <v>=&lt;=</v>
      </c>
      <c r="AH39" s="13" t="str">
        <f>[1]!WB(V39+W39,"&lt;=",AC39)</f>
        <v>&lt;=</v>
      </c>
    </row>
    <row r="40" spans="3:34" x14ac:dyDescent="0.25">
      <c r="C40" s="3">
        <f t="shared" si="3"/>
        <v>33</v>
      </c>
      <c r="D40" s="3">
        <v>135</v>
      </c>
      <c r="E40" s="26">
        <v>189.99999999999716</v>
      </c>
      <c r="F40">
        <f t="shared" si="0"/>
        <v>23.452127178262199</v>
      </c>
      <c r="G40" s="14">
        <f t="shared" si="1"/>
        <v>39.341177862806603</v>
      </c>
      <c r="H40" s="25">
        <v>30.27</v>
      </c>
      <c r="I40" s="9">
        <f t="shared" si="2"/>
        <v>1190.8574539071558</v>
      </c>
      <c r="J40" s="13" t="str">
        <f>[1]!WB(F40,"&gt;=",$A$13)</f>
        <v>&gt;=</v>
      </c>
      <c r="K40" s="13" t="str">
        <f>[1]!WB(F40,"&lt;=",$A$15)</f>
        <v>&lt;=</v>
      </c>
      <c r="L40" s="13" t="str">
        <f>[1]!WB(E40,"&gt;=",$A$9)</f>
        <v>&gt;=</v>
      </c>
      <c r="M40" s="13" t="str">
        <f>[1]!WB(E40,"&lt;=",$A$11)</f>
        <v>&lt;=</v>
      </c>
      <c r="N40" s="13"/>
      <c r="O40" s="13"/>
      <c r="P40" s="24">
        <v>0</v>
      </c>
      <c r="Q40" s="24">
        <v>0</v>
      </c>
      <c r="R40" s="24">
        <v>0</v>
      </c>
      <c r="S40" s="24">
        <v>0</v>
      </c>
      <c r="T40" s="24">
        <v>0.84929094057927057</v>
      </c>
      <c r="U40" s="24">
        <v>0.15070905942072943</v>
      </c>
      <c r="V40" s="24">
        <v>0</v>
      </c>
      <c r="W40" s="24">
        <v>0</v>
      </c>
      <c r="X40" s="13" t="str">
        <f>[1]!WB(SUM(P40:W40),"=",1)</f>
        <v>=</v>
      </c>
      <c r="Y40" s="13" t="str">
        <f>[1]!WB(E40,"=",SUMPRODUCT(P40:W40,$P$3:$W$3))</f>
        <v>=</v>
      </c>
      <c r="Z40" s="13" t="str">
        <f>[1]!WB(F40,"=",SUMPRODUCT(P40:W40,$P$2:$W$2))</f>
        <v>=</v>
      </c>
      <c r="AA40" s="4">
        <v>0</v>
      </c>
      <c r="AB40" s="4">
        <v>0</v>
      </c>
      <c r="AC40" s="4">
        <v>1</v>
      </c>
      <c r="AD40" s="13" t="str">
        <f>[1]!WB(SUM(AA40:AC40),"=",1)</f>
        <v>=</v>
      </c>
      <c r="AE40" s="13" t="str">
        <f>[1]!WB(P40+Q40,"&lt;=",AA40)</f>
        <v>=&lt;=</v>
      </c>
      <c r="AF40" s="13" t="str">
        <f>[1]!WB(R40+S40,"&lt;=",AA40+AB40)</f>
        <v>=&lt;=</v>
      </c>
      <c r="AG40" s="13" t="str">
        <f>[1]!WB(T40+U40,"&lt;=",AB40+AC40)</f>
        <v>=&lt;=</v>
      </c>
      <c r="AH40" s="13" t="str">
        <f>[1]!WB(V40+W40,"&lt;=",AC40)</f>
        <v>&lt;=</v>
      </c>
    </row>
    <row r="41" spans="3:34" x14ac:dyDescent="0.25">
      <c r="C41" s="3">
        <f t="shared" si="3"/>
        <v>34</v>
      </c>
      <c r="D41" s="3">
        <v>135</v>
      </c>
      <c r="E41" s="26">
        <v>190</v>
      </c>
      <c r="F41">
        <f t="shared" si="0"/>
        <v>23.41993205631098</v>
      </c>
      <c r="G41" s="14">
        <f t="shared" si="1"/>
        <v>39.287170223782219</v>
      </c>
      <c r="H41" s="25">
        <v>30.6</v>
      </c>
      <c r="I41" s="9">
        <f t="shared" si="2"/>
        <v>1202.1874088477359</v>
      </c>
      <c r="J41" s="13" t="str">
        <f>[1]!WB(F41,"&gt;=",$A$13)</f>
        <v>&gt;=</v>
      </c>
      <c r="K41" s="13" t="str">
        <f>[1]!WB(F41,"&lt;=",$A$15)</f>
        <v>&lt;=</v>
      </c>
      <c r="L41" s="13" t="str">
        <f>[1]!WB(E41,"&gt;=",$A$9)</f>
        <v>&gt;=</v>
      </c>
      <c r="M41" s="13" t="str">
        <f>[1]!WB(E41,"&lt;=",$A$11)</f>
        <v>&lt;=</v>
      </c>
      <c r="N41" s="13"/>
      <c r="O41" s="13"/>
      <c r="P41" s="24">
        <v>0</v>
      </c>
      <c r="Q41" s="24">
        <v>0</v>
      </c>
      <c r="R41" s="24">
        <v>0</v>
      </c>
      <c r="S41" s="24">
        <v>0</v>
      </c>
      <c r="T41" s="24">
        <v>0.86002264789634353</v>
      </c>
      <c r="U41" s="24">
        <v>0.13997735210365647</v>
      </c>
      <c r="V41" s="24">
        <v>0</v>
      </c>
      <c r="W41" s="24">
        <v>0</v>
      </c>
      <c r="X41" s="13" t="str">
        <f>[1]!WB(SUM(P41:W41),"=",1)</f>
        <v>=</v>
      </c>
      <c r="Y41" s="13" t="str">
        <f>[1]!WB(E41,"=",SUMPRODUCT(P41:W41,$P$3:$W$3))</f>
        <v>=</v>
      </c>
      <c r="Z41" s="13" t="str">
        <f>[1]!WB(F41,"=",SUMPRODUCT(P41:W41,$P$2:$W$2))</f>
        <v>=</v>
      </c>
      <c r="AA41" s="4">
        <v>0</v>
      </c>
      <c r="AB41" s="4">
        <v>1</v>
      </c>
      <c r="AC41" s="4">
        <v>0</v>
      </c>
      <c r="AD41" s="13" t="str">
        <f>[1]!WB(SUM(AA41:AC41),"=",1)</f>
        <v>=</v>
      </c>
      <c r="AE41" s="13" t="str">
        <f>[1]!WB(P41+Q41,"&lt;=",AA41)</f>
        <v>=&lt;=</v>
      </c>
      <c r="AF41" s="13" t="str">
        <f>[1]!WB(R41+S41,"&lt;=",AA41+AB41)</f>
        <v>&lt;=</v>
      </c>
      <c r="AG41" s="13" t="str">
        <f>[1]!WB(T41+U41,"&lt;=",AB41+AC41)</f>
        <v>=&lt;=</v>
      </c>
      <c r="AH41" s="13" t="str">
        <f>[1]!WB(V41+W41,"&lt;=",AC41)</f>
        <v>=&lt;=</v>
      </c>
    </row>
    <row r="42" spans="3:34" x14ac:dyDescent="0.25">
      <c r="C42" s="3">
        <f t="shared" si="3"/>
        <v>35</v>
      </c>
      <c r="D42" s="3">
        <v>135</v>
      </c>
      <c r="E42" s="26">
        <v>190</v>
      </c>
      <c r="F42">
        <f t="shared" si="0"/>
        <v>23.387736934359761</v>
      </c>
      <c r="G42" s="14">
        <f t="shared" si="1"/>
        <v>39.233162584757828</v>
      </c>
      <c r="H42" s="25">
        <v>34.06</v>
      </c>
      <c r="I42" s="9">
        <f t="shared" si="2"/>
        <v>1336.2815176368517</v>
      </c>
      <c r="J42" s="13" t="str">
        <f>[1]!WB(F42,"&gt;=",$A$13)</f>
        <v>&gt;=</v>
      </c>
      <c r="K42" s="13" t="str">
        <f>[1]!WB(F42,"&lt;=",$A$15)</f>
        <v>&lt;=</v>
      </c>
      <c r="L42" s="13" t="str">
        <f>[1]!WB(E42,"&gt;=",$A$9)</f>
        <v>&gt;=</v>
      </c>
      <c r="M42" s="13" t="str">
        <f>[1]!WB(E42,"&lt;=",$A$11)</f>
        <v>&lt;=</v>
      </c>
      <c r="N42" s="13"/>
      <c r="O42" s="13"/>
      <c r="P42" s="24">
        <v>0</v>
      </c>
      <c r="Q42" s="24">
        <v>0</v>
      </c>
      <c r="R42" s="24">
        <v>0</v>
      </c>
      <c r="S42" s="24">
        <v>0</v>
      </c>
      <c r="T42" s="24">
        <v>0.87075435521341638</v>
      </c>
      <c r="U42" s="24">
        <v>0.12924564478658362</v>
      </c>
      <c r="V42" s="24">
        <v>0</v>
      </c>
      <c r="W42" s="24">
        <v>0</v>
      </c>
      <c r="X42" s="13" t="str">
        <f>[1]!WB(SUM(P42:W42),"=",1)</f>
        <v>=</v>
      </c>
      <c r="Y42" s="13" t="str">
        <f>[1]!WB(E42,"=",SUMPRODUCT(P42:W42,$P$3:$W$3))</f>
        <v>=</v>
      </c>
      <c r="Z42" s="13" t="str">
        <f>[1]!WB(F42,"=",SUMPRODUCT(P42:W42,$P$2:$W$2))</f>
        <v>=</v>
      </c>
      <c r="AA42" s="4">
        <v>0</v>
      </c>
      <c r="AB42" s="4">
        <v>0</v>
      </c>
      <c r="AC42" s="4">
        <v>1</v>
      </c>
      <c r="AD42" s="13" t="str">
        <f>[1]!WB(SUM(AA42:AC42),"=",1)</f>
        <v>=</v>
      </c>
      <c r="AE42" s="13" t="str">
        <f>[1]!WB(P42+Q42,"&lt;=",AA42)</f>
        <v>=&lt;=</v>
      </c>
      <c r="AF42" s="13" t="str">
        <f>[1]!WB(R42+S42,"&lt;=",AA42+AB42)</f>
        <v>=&lt;=</v>
      </c>
      <c r="AG42" s="13" t="str">
        <f>[1]!WB(T42+U42,"&lt;=",AB42+AC42)</f>
        <v>=&lt;=</v>
      </c>
      <c r="AH42" s="13" t="str">
        <f>[1]!WB(V42+W42,"&lt;=",AC42)</f>
        <v>&lt;=</v>
      </c>
    </row>
    <row r="43" spans="3:34" x14ac:dyDescent="0.25">
      <c r="C43" s="3">
        <f t="shared" si="3"/>
        <v>36</v>
      </c>
      <c r="D43" s="3">
        <v>135</v>
      </c>
      <c r="E43" s="26">
        <v>190.00000000000321</v>
      </c>
      <c r="F43">
        <f t="shared" si="0"/>
        <v>23.355541812408539</v>
      </c>
      <c r="G43" s="14">
        <f t="shared" si="1"/>
        <v>39.17915494573343</v>
      </c>
      <c r="H43" s="25">
        <v>32.17</v>
      </c>
      <c r="I43" s="9">
        <f t="shared" si="2"/>
        <v>1260.3934146042445</v>
      </c>
      <c r="J43" s="13" t="str">
        <f>[1]!WB(F43,"&gt;=",$A$13)</f>
        <v>&gt;=</v>
      </c>
      <c r="K43" s="13" t="str">
        <f>[1]!WB(F43,"&lt;=",$A$15)</f>
        <v>&lt;=</v>
      </c>
      <c r="L43" s="13" t="str">
        <f>[1]!WB(E43,"&gt;=",$A$9)</f>
        <v>&gt;=</v>
      </c>
      <c r="M43" s="13" t="str">
        <f>[1]!WB(E43,"&lt;=",$A$11)</f>
        <v>&lt;=</v>
      </c>
      <c r="N43" s="13"/>
      <c r="O43" s="13"/>
      <c r="P43" s="24">
        <v>0</v>
      </c>
      <c r="Q43" s="24">
        <v>0</v>
      </c>
      <c r="R43" s="24">
        <v>0</v>
      </c>
      <c r="S43" s="24">
        <v>0</v>
      </c>
      <c r="T43" s="24">
        <v>0.88148606253049044</v>
      </c>
      <c r="U43" s="24">
        <v>0.11851393746950956</v>
      </c>
      <c r="V43" s="24">
        <v>0</v>
      </c>
      <c r="W43" s="24">
        <v>0</v>
      </c>
      <c r="X43" s="13" t="str">
        <f>[1]!WB(SUM(P43:W43),"=",1)</f>
        <v>=</v>
      </c>
      <c r="Y43" s="13" t="str">
        <f>[1]!WB(E43,"=",SUMPRODUCT(P43:W43,$P$3:$W$3))</f>
        <v>=</v>
      </c>
      <c r="Z43" s="13" t="str">
        <f>[1]!WB(F43,"=",SUMPRODUCT(P43:W43,$P$2:$W$2))</f>
        <v>=</v>
      </c>
      <c r="AA43" s="4">
        <v>0</v>
      </c>
      <c r="AB43" s="4">
        <v>0</v>
      </c>
      <c r="AC43" s="4">
        <v>1</v>
      </c>
      <c r="AD43" s="13" t="str">
        <f>[1]!WB(SUM(AA43:AC43),"=",1)</f>
        <v>=</v>
      </c>
      <c r="AE43" s="13" t="str">
        <f>[1]!WB(P43+Q43,"&lt;=",AA43)</f>
        <v>=&lt;=</v>
      </c>
      <c r="AF43" s="13" t="str">
        <f>[1]!WB(R43+S43,"&lt;=",AA43+AB43)</f>
        <v>=&lt;=</v>
      </c>
      <c r="AG43" s="13" t="str">
        <f>[1]!WB(T43+U43,"&lt;=",AB43+AC43)</f>
        <v>=&lt;=</v>
      </c>
      <c r="AH43" s="13" t="str">
        <f>[1]!WB(V43+W43,"&lt;=",AC43)</f>
        <v>&lt;=</v>
      </c>
    </row>
    <row r="44" spans="3:34" x14ac:dyDescent="0.25">
      <c r="C44" s="3">
        <f t="shared" si="3"/>
        <v>37</v>
      </c>
      <c r="D44" s="3">
        <v>135</v>
      </c>
      <c r="E44" s="26">
        <v>190</v>
      </c>
      <c r="F44">
        <f t="shared" si="0"/>
        <v>23.323346690457321</v>
      </c>
      <c r="G44" s="14">
        <f t="shared" si="1"/>
        <v>39.125147306709039</v>
      </c>
      <c r="H44" s="25">
        <v>32.950000000000003</v>
      </c>
      <c r="I44" s="9">
        <f t="shared" si="2"/>
        <v>1289.1736037560629</v>
      </c>
      <c r="J44" s="13" t="str">
        <f>[1]!WB(F44,"&gt;=",$A$13)</f>
        <v>&gt;=</v>
      </c>
      <c r="K44" s="13" t="str">
        <f>[1]!WB(F44,"&lt;=",$A$15)</f>
        <v>&lt;=</v>
      </c>
      <c r="L44" s="13" t="str">
        <f>[1]!WB(E44,"&gt;=",$A$9)</f>
        <v>&gt;=</v>
      </c>
      <c r="M44" s="13" t="str">
        <f>[1]!WB(E44,"&lt;=",$A$11)</f>
        <v>&lt;=</v>
      </c>
      <c r="N44" s="13"/>
      <c r="O44" s="13"/>
      <c r="P44" s="24">
        <v>0</v>
      </c>
      <c r="Q44" s="24">
        <v>0</v>
      </c>
      <c r="R44" s="24">
        <v>0</v>
      </c>
      <c r="S44" s="24">
        <v>0</v>
      </c>
      <c r="T44" s="24">
        <v>0.89221776984756329</v>
      </c>
      <c r="U44" s="24">
        <v>0.10778223015243671</v>
      </c>
      <c r="V44" s="24">
        <v>0</v>
      </c>
      <c r="W44" s="24">
        <v>0</v>
      </c>
      <c r="X44" s="13" t="str">
        <f>[1]!WB(SUM(P44:W44),"=",1)</f>
        <v>=</v>
      </c>
      <c r="Y44" s="13" t="str">
        <f>[1]!WB(E44,"=",SUMPRODUCT(P44:W44,$P$3:$W$3))</f>
        <v>=</v>
      </c>
      <c r="Z44" s="13" t="str">
        <f>[1]!WB(F44,"=",SUMPRODUCT(P44:W44,$P$2:$W$2))</f>
        <v>=</v>
      </c>
      <c r="AA44" s="4">
        <v>0</v>
      </c>
      <c r="AB44" s="4">
        <v>1</v>
      </c>
      <c r="AC44" s="4">
        <v>0</v>
      </c>
      <c r="AD44" s="13" t="str">
        <f>[1]!WB(SUM(AA44:AC44),"=",1)</f>
        <v>=</v>
      </c>
      <c r="AE44" s="13" t="str">
        <f>[1]!WB(P44+Q44,"&lt;=",AA44)</f>
        <v>=&lt;=</v>
      </c>
      <c r="AF44" s="13" t="str">
        <f>[1]!WB(R44+S44,"&lt;=",AA44+AB44)</f>
        <v>&lt;=</v>
      </c>
      <c r="AG44" s="13" t="str">
        <f>[1]!WB(T44+U44,"&lt;=",AB44+AC44)</f>
        <v>=&lt;=</v>
      </c>
      <c r="AH44" s="13" t="str">
        <f>[1]!WB(V44+W44,"&lt;=",AC44)</f>
        <v>=&lt;=</v>
      </c>
    </row>
    <row r="45" spans="3:34" x14ac:dyDescent="0.25">
      <c r="C45" s="3">
        <f t="shared" si="3"/>
        <v>38</v>
      </c>
      <c r="D45" s="3">
        <v>135</v>
      </c>
      <c r="E45" s="26">
        <v>192.41448509481165</v>
      </c>
      <c r="F45">
        <f t="shared" si="0"/>
        <v>23.289738211377429</v>
      </c>
      <c r="G45" s="14">
        <f t="shared" si="1"/>
        <v>39.358212874060584</v>
      </c>
      <c r="H45" s="25">
        <v>35.340000000000003</v>
      </c>
      <c r="I45" s="9">
        <f t="shared" si="2"/>
        <v>1390.9192429693012</v>
      </c>
      <c r="J45" s="13" t="str">
        <f>[1]!WB(F45,"&gt;=",$A$13)</f>
        <v>&gt;=</v>
      </c>
      <c r="K45" s="13" t="str">
        <f>[1]!WB(F45,"&lt;=",$A$15)</f>
        <v>&lt;=</v>
      </c>
      <c r="L45" s="13" t="str">
        <f>[1]!WB(E45,"&gt;=",$A$9)</f>
        <v>&gt;=</v>
      </c>
      <c r="M45" s="13" t="str">
        <f>[1]!WB(E45,"&lt;=",$A$11)</f>
        <v>&lt;=</v>
      </c>
      <c r="N45" s="13"/>
      <c r="O45" s="13"/>
      <c r="P45" s="24">
        <v>0</v>
      </c>
      <c r="Q45" s="24">
        <v>0</v>
      </c>
      <c r="R45" s="24">
        <v>0</v>
      </c>
      <c r="S45" s="24">
        <v>0</v>
      </c>
      <c r="T45" s="24">
        <v>0.90342059620752713</v>
      </c>
      <c r="U45" s="24">
        <v>6.5503158452884236E-15</v>
      </c>
      <c r="V45" s="24">
        <v>0</v>
      </c>
      <c r="W45" s="24">
        <v>9.6579403792466323E-2</v>
      </c>
      <c r="X45" s="13" t="str">
        <f>[1]!WB(SUM(P45:W45),"=",1)</f>
        <v>=</v>
      </c>
      <c r="Y45" s="13" t="str">
        <f>[1]!WB(E45,"=",SUMPRODUCT(P45:W45,$P$3:$W$3))</f>
        <v>=</v>
      </c>
      <c r="Z45" s="13" t="str">
        <f>[1]!WB(F45,"=",SUMPRODUCT(P45:W45,$P$2:$W$2))</f>
        <v>=</v>
      </c>
      <c r="AA45" s="4">
        <v>0</v>
      </c>
      <c r="AB45" s="4">
        <v>0</v>
      </c>
      <c r="AC45" s="4">
        <v>1</v>
      </c>
      <c r="AD45" s="13" t="str">
        <f>[1]!WB(SUM(AA45:AC45),"=",1)</f>
        <v>=</v>
      </c>
      <c r="AE45" s="13" t="str">
        <f>[1]!WB(P45+Q45,"&lt;=",AA45)</f>
        <v>=&lt;=</v>
      </c>
      <c r="AF45" s="13" t="str">
        <f>[1]!WB(R45+S45,"&lt;=",AA45+AB45)</f>
        <v>=&lt;=</v>
      </c>
      <c r="AG45" s="13" t="str">
        <f>[1]!WB(T45+U45,"&lt;=",AB45+AC45)</f>
        <v>&lt;=</v>
      </c>
      <c r="AH45" s="13" t="str">
        <f>[1]!WB(V45+W45,"&lt;=",AC45)</f>
        <v>&lt;=</v>
      </c>
    </row>
    <row r="46" spans="3:34" x14ac:dyDescent="0.25">
      <c r="C46" s="3">
        <f t="shared" si="3"/>
        <v>39</v>
      </c>
      <c r="D46" s="3">
        <v>135</v>
      </c>
      <c r="E46" s="26">
        <v>192.13577400212043</v>
      </c>
      <c r="F46">
        <f t="shared" si="0"/>
        <v>23.256292880254236</v>
      </c>
      <c r="G46" s="14">
        <f t="shared" si="1"/>
        <v>39.268696612536047</v>
      </c>
      <c r="H46" s="25">
        <v>36.410000000000004</v>
      </c>
      <c r="I46" s="9">
        <f t="shared" si="2"/>
        <v>1429.7732436624376</v>
      </c>
      <c r="J46" s="13" t="str">
        <f>[1]!WB(F46,"&gt;=",$A$13)</f>
        <v>&gt;=</v>
      </c>
      <c r="K46" s="13" t="str">
        <f>[1]!WB(F46,"&lt;=",$A$15)</f>
        <v>&lt;=</v>
      </c>
      <c r="L46" s="13" t="str">
        <f>[1]!WB(E46,"&gt;=",$A$9)</f>
        <v>&gt;=</v>
      </c>
      <c r="M46" s="13" t="str">
        <f>[1]!WB(E46,"&lt;=",$A$11)</f>
        <v>&lt;=</v>
      </c>
      <c r="N46" s="13"/>
      <c r="O46" s="13"/>
      <c r="P46" s="24">
        <v>0</v>
      </c>
      <c r="Q46" s="24">
        <v>0</v>
      </c>
      <c r="R46" s="24">
        <v>0</v>
      </c>
      <c r="S46" s="24">
        <v>0</v>
      </c>
      <c r="T46" s="24">
        <v>0.91456903991525706</v>
      </c>
      <c r="U46" s="24">
        <v>0</v>
      </c>
      <c r="V46" s="24">
        <v>0</v>
      </c>
      <c r="W46" s="24">
        <v>8.5430960084742935E-2</v>
      </c>
      <c r="X46" s="13" t="str">
        <f>[1]!WB(SUM(P46:W46),"=",1)</f>
        <v>=</v>
      </c>
      <c r="Y46" s="13" t="str">
        <f>[1]!WB(E46,"=",SUMPRODUCT(P46:W46,$P$3:$W$3))</f>
        <v>=</v>
      </c>
      <c r="Z46" s="13" t="str">
        <f>[1]!WB(F46,"=",SUMPRODUCT(P46:W46,$P$2:$W$2))</f>
        <v>=</v>
      </c>
      <c r="AA46" s="4">
        <v>0</v>
      </c>
      <c r="AB46" s="4">
        <v>0</v>
      </c>
      <c r="AC46" s="4">
        <v>1</v>
      </c>
      <c r="AD46" s="13" t="str">
        <f>[1]!WB(SUM(AA46:AC46),"=",1)</f>
        <v>=</v>
      </c>
      <c r="AE46" s="13" t="str">
        <f>[1]!WB(P46+Q46,"&lt;=",AA46)</f>
        <v>=&lt;=</v>
      </c>
      <c r="AF46" s="13" t="str">
        <f>[1]!WB(R46+S46,"&lt;=",AA46+AB46)</f>
        <v>=&lt;=</v>
      </c>
      <c r="AG46" s="13" t="str">
        <f>[1]!WB(T46+U46,"&lt;=",AB46+AC46)</f>
        <v>&lt;=</v>
      </c>
      <c r="AH46" s="13" t="str">
        <f>[1]!WB(V46+W46,"&lt;=",AC46)</f>
        <v>&lt;=</v>
      </c>
    </row>
    <row r="47" spans="3:34" x14ac:dyDescent="0.25">
      <c r="C47" s="3">
        <f t="shared" si="3"/>
        <v>40</v>
      </c>
      <c r="D47" s="3">
        <v>150</v>
      </c>
      <c r="E47" s="26">
        <v>191.93123140987527</v>
      </c>
      <c r="F47">
        <f t="shared" si="0"/>
        <v>23.231747769185041</v>
      </c>
      <c r="G47" s="14">
        <f t="shared" si="1"/>
        <v>39.203001745484883</v>
      </c>
      <c r="H47" s="25">
        <v>37.54</v>
      </c>
      <c r="I47" s="9">
        <f t="shared" si="2"/>
        <v>1471.6806855255024</v>
      </c>
      <c r="J47" s="13" t="str">
        <f>[1]!WB(F47,"&gt;=",$A$13)</f>
        <v>&gt;=</v>
      </c>
      <c r="K47" s="13" t="str">
        <f>[1]!WB(F47,"&lt;=",$A$15)</f>
        <v>&lt;=</v>
      </c>
      <c r="L47" s="13" t="str">
        <f>[1]!WB(E47,"&gt;=",$A$9)</f>
        <v>&gt;=</v>
      </c>
      <c r="M47" s="13" t="str">
        <f>[1]!WB(E47,"&lt;=",$A$11)</f>
        <v>&lt;=</v>
      </c>
      <c r="N47" s="13"/>
      <c r="O47" s="13"/>
      <c r="P47" s="24">
        <v>0</v>
      </c>
      <c r="Q47" s="24">
        <v>0</v>
      </c>
      <c r="R47" s="24">
        <v>0</v>
      </c>
      <c r="S47" s="24">
        <v>0</v>
      </c>
      <c r="T47" s="24">
        <v>0.92275074360498976</v>
      </c>
      <c r="U47" s="24">
        <v>0</v>
      </c>
      <c r="V47" s="24">
        <v>0</v>
      </c>
      <c r="W47" s="24">
        <v>7.7249256395010235E-2</v>
      </c>
      <c r="X47" s="13" t="str">
        <f>[1]!WB(SUM(P47:W47),"=",1)</f>
        <v>=</v>
      </c>
      <c r="Y47" s="13" t="str">
        <f>[1]!WB(E47,"=",SUMPRODUCT(P47:W47,$P$3:$W$3))</f>
        <v>=</v>
      </c>
      <c r="Z47" s="13" t="str">
        <f>[1]!WB(F47,"=",SUMPRODUCT(P47:W47,$P$2:$W$2))</f>
        <v>=</v>
      </c>
      <c r="AA47" s="4">
        <v>0</v>
      </c>
      <c r="AB47" s="4">
        <v>0</v>
      </c>
      <c r="AC47" s="4">
        <v>1</v>
      </c>
      <c r="AD47" s="13" t="str">
        <f>[1]!WB(SUM(AA47:AC47),"=",1)</f>
        <v>=</v>
      </c>
      <c r="AE47" s="13" t="str">
        <f>[1]!WB(P47+Q47,"&lt;=",AA47)</f>
        <v>=&lt;=</v>
      </c>
      <c r="AF47" s="13" t="str">
        <f>[1]!WB(R47+S47,"&lt;=",AA47+AB47)</f>
        <v>=&lt;=</v>
      </c>
      <c r="AG47" s="13" t="str">
        <f>[1]!WB(T47+U47,"&lt;=",AB47+AC47)</f>
        <v>&lt;=</v>
      </c>
      <c r="AH47" s="13" t="str">
        <f>[1]!WB(V47+W47,"&lt;=",AC47)</f>
        <v>&lt;=</v>
      </c>
    </row>
    <row r="48" spans="3:34" x14ac:dyDescent="0.25">
      <c r="C48" s="3">
        <f t="shared" si="3"/>
        <v>41</v>
      </c>
      <c r="D48" s="3">
        <v>150</v>
      </c>
      <c r="E48" s="26">
        <v>215.00000000000477</v>
      </c>
      <c r="F48">
        <f t="shared" si="0"/>
        <v>23.193698988697232</v>
      </c>
      <c r="G48" s="14">
        <f t="shared" si="1"/>
        <v>41.581141688709131</v>
      </c>
      <c r="H48" s="25">
        <v>41.480000000000004</v>
      </c>
      <c r="I48" s="9">
        <f t="shared" si="2"/>
        <v>1724.7857572476548</v>
      </c>
      <c r="J48" s="13" t="str">
        <f>[1]!WB(F48,"&gt;=",$A$13)</f>
        <v>&gt;=</v>
      </c>
      <c r="K48" s="13" t="str">
        <f>[1]!WB(F48,"&lt;=",$A$15)</f>
        <v>&lt;=</v>
      </c>
      <c r="L48" s="13" t="str">
        <f>[1]!WB(E48,"&gt;=",$A$9)</f>
        <v>&gt;=</v>
      </c>
      <c r="M48" s="13" t="str">
        <f>[1]!WB(E48,"&lt;=",$A$11)</f>
        <v>=&lt;=</v>
      </c>
      <c r="N48" s="13"/>
      <c r="O48" s="13"/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0.93543367043425951</v>
      </c>
      <c r="W48" s="24">
        <v>6.4566329565740488E-2</v>
      </c>
      <c r="X48" s="13" t="str">
        <f>[1]!WB(SUM(P48:W48),"=",1)</f>
        <v>=</v>
      </c>
      <c r="Y48" s="13" t="str">
        <f>[1]!WB(E48,"=",SUMPRODUCT(P48:W48,$P$3:$W$3))</f>
        <v>=</v>
      </c>
      <c r="Z48" s="13" t="str">
        <f>[1]!WB(F48,"=",SUMPRODUCT(P48:W48,$P$2:$W$2))</f>
        <v>=</v>
      </c>
      <c r="AA48" s="4">
        <v>0</v>
      </c>
      <c r="AB48" s="4">
        <v>0</v>
      </c>
      <c r="AC48" s="4">
        <v>1</v>
      </c>
      <c r="AD48" s="13" t="str">
        <f>[1]!WB(SUM(AA48:AC48),"=",1)</f>
        <v>=</v>
      </c>
      <c r="AE48" s="13" t="str">
        <f>[1]!WB(P48+Q48,"&lt;=",AA48)</f>
        <v>=&lt;=</v>
      </c>
      <c r="AF48" s="13" t="str">
        <f>[1]!WB(R48+S48,"&lt;=",AA48+AB48)</f>
        <v>=&lt;=</v>
      </c>
      <c r="AG48" s="13" t="str">
        <f>[1]!WB(T48+U48,"&lt;=",AB48+AC48)</f>
        <v>&lt;=</v>
      </c>
      <c r="AH48" s="13" t="str">
        <f>[1]!WB(V48+W48,"&lt;=",AC48)</f>
        <v>=&lt;=</v>
      </c>
    </row>
    <row r="49" spans="3:34" x14ac:dyDescent="0.25">
      <c r="C49" s="3">
        <f t="shared" si="3"/>
        <v>42</v>
      </c>
      <c r="D49" s="3">
        <v>150</v>
      </c>
      <c r="E49" s="26">
        <v>215</v>
      </c>
      <c r="F49">
        <f t="shared" si="0"/>
        <v>23.155650208209426</v>
      </c>
      <c r="G49" s="14">
        <f t="shared" si="1"/>
        <v>41.512928691148154</v>
      </c>
      <c r="H49" s="25">
        <v>37.700000000000003</v>
      </c>
      <c r="I49" s="9">
        <f t="shared" si="2"/>
        <v>1565.0374116562855</v>
      </c>
      <c r="J49" s="13" t="str">
        <f>[1]!WB(F49,"&gt;=",$A$13)</f>
        <v>&gt;=</v>
      </c>
      <c r="K49" s="13" t="str">
        <f>[1]!WB(F49,"&lt;=",$A$15)</f>
        <v>&lt;=</v>
      </c>
      <c r="L49" s="13" t="str">
        <f>[1]!WB(E49,"&gt;=",$A$9)</f>
        <v>&gt;=</v>
      </c>
      <c r="M49" s="13" t="str">
        <f>[1]!WB(E49,"&lt;=",$A$11)</f>
        <v>=&lt;=</v>
      </c>
      <c r="N49" s="13"/>
      <c r="O49" s="13"/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0.94811659726352815</v>
      </c>
      <c r="W49" s="24">
        <v>5.1883402736471851E-2</v>
      </c>
      <c r="X49" s="13" t="str">
        <f>[1]!WB(SUM(P49:W49),"=",1)</f>
        <v>=</v>
      </c>
      <c r="Y49" s="13" t="str">
        <f>[1]!WB(E49,"=",SUMPRODUCT(P49:W49,$P$3:$W$3))</f>
        <v>=</v>
      </c>
      <c r="Z49" s="13" t="str">
        <f>[1]!WB(F49,"=",SUMPRODUCT(P49:W49,$P$2:$W$2))</f>
        <v>=</v>
      </c>
      <c r="AA49" s="4">
        <v>0</v>
      </c>
      <c r="AB49" s="4">
        <v>0</v>
      </c>
      <c r="AC49" s="4">
        <v>1</v>
      </c>
      <c r="AD49" s="13" t="str">
        <f>[1]!WB(SUM(AA49:AC49),"=",1)</f>
        <v>=</v>
      </c>
      <c r="AE49" s="13" t="str">
        <f>[1]!WB(P49+Q49,"&lt;=",AA49)</f>
        <v>=&lt;=</v>
      </c>
      <c r="AF49" s="13" t="str">
        <f>[1]!WB(R49+S49,"&lt;=",AA49+AB49)</f>
        <v>=&lt;=</v>
      </c>
      <c r="AG49" s="13" t="str">
        <f>[1]!WB(T49+U49,"&lt;=",AB49+AC49)</f>
        <v>&lt;=</v>
      </c>
      <c r="AH49" s="13" t="str">
        <f>[1]!WB(V49+W49,"&lt;=",AC49)</f>
        <v>=&lt;=</v>
      </c>
    </row>
    <row r="50" spans="3:34" x14ac:dyDescent="0.25">
      <c r="C50" s="3">
        <f t="shared" si="3"/>
        <v>43</v>
      </c>
      <c r="D50" s="3">
        <v>150</v>
      </c>
      <c r="E50" s="26">
        <v>190.00000000000321</v>
      </c>
      <c r="F50">
        <f t="shared" si="0"/>
        <v>23.132235574063081</v>
      </c>
      <c r="G50" s="14">
        <f t="shared" si="1"/>
        <v>38.804556497846548</v>
      </c>
      <c r="H50" s="25">
        <v>29.05</v>
      </c>
      <c r="I50" s="9">
        <f t="shared" si="2"/>
        <v>1127.2723662624423</v>
      </c>
      <c r="J50" s="13" t="str">
        <f>[1]!WB(F50,"&gt;=",$A$13)</f>
        <v>&gt;=</v>
      </c>
      <c r="K50" s="13" t="str">
        <f>[1]!WB(F50,"&lt;=",$A$15)</f>
        <v>&lt;=</v>
      </c>
      <c r="L50" s="13" t="str">
        <f>[1]!WB(E50,"&gt;=",$A$9)</f>
        <v>&gt;=</v>
      </c>
      <c r="M50" s="13" t="str">
        <f>[1]!WB(E50,"&lt;=",$A$11)</f>
        <v>&lt;=</v>
      </c>
      <c r="N50" s="13"/>
      <c r="O50" s="13"/>
      <c r="P50" s="24">
        <v>0</v>
      </c>
      <c r="Q50" s="24">
        <v>0</v>
      </c>
      <c r="R50" s="24">
        <v>0</v>
      </c>
      <c r="S50" s="24">
        <v>0</v>
      </c>
      <c r="T50" s="24">
        <v>0.95592147531230975</v>
      </c>
      <c r="U50" s="24">
        <v>4.4078524687690246E-2</v>
      </c>
      <c r="V50" s="24">
        <v>0</v>
      </c>
      <c r="W50" s="24">
        <v>0</v>
      </c>
      <c r="X50" s="13" t="str">
        <f>[1]!WB(SUM(P50:W50),"=",1)</f>
        <v>=</v>
      </c>
      <c r="Y50" s="13" t="str">
        <f>[1]!WB(E50,"=",SUMPRODUCT(P50:W50,$P$3:$W$3))</f>
        <v>=</v>
      </c>
      <c r="Z50" s="13" t="str">
        <f>[1]!WB(F50,"=",SUMPRODUCT(P50:W50,$P$2:$W$2))</f>
        <v>=</v>
      </c>
      <c r="AA50" s="4">
        <v>0</v>
      </c>
      <c r="AB50" s="4">
        <v>0</v>
      </c>
      <c r="AC50" s="4">
        <v>1</v>
      </c>
      <c r="AD50" s="13" t="str">
        <f>[1]!WB(SUM(AA50:AC50),"=",1)</f>
        <v>=</v>
      </c>
      <c r="AE50" s="13" t="str">
        <f>[1]!WB(P50+Q50,"&lt;=",AA50)</f>
        <v>=&lt;=</v>
      </c>
      <c r="AF50" s="13" t="str">
        <f>[1]!WB(R50+S50,"&lt;=",AA50+AB50)</f>
        <v>=&lt;=</v>
      </c>
      <c r="AG50" s="13" t="str">
        <f>[1]!WB(T50+U50,"&lt;=",AB50+AC50)</f>
        <v>=&lt;=</v>
      </c>
      <c r="AH50" s="13" t="str">
        <f>[1]!WB(V50+W50,"&lt;=",AC50)</f>
        <v>&lt;=</v>
      </c>
    </row>
    <row r="51" spans="3:34" x14ac:dyDescent="0.25">
      <c r="C51" s="3">
        <f t="shared" si="3"/>
        <v>44</v>
      </c>
      <c r="D51" s="3">
        <v>150</v>
      </c>
      <c r="E51" s="26">
        <v>190.90243902439033</v>
      </c>
      <c r="F51">
        <f t="shared" si="0"/>
        <v>23.108292682926852</v>
      </c>
      <c r="G51" s="14">
        <f t="shared" si="1"/>
        <v>38.872574824390277</v>
      </c>
      <c r="H51" s="25">
        <v>32.68</v>
      </c>
      <c r="I51" s="9">
        <f t="shared" si="2"/>
        <v>1270.3557452610742</v>
      </c>
      <c r="J51" s="13" t="str">
        <f>[1]!WB(F51,"&gt;=",$A$13)</f>
        <v>&gt;=</v>
      </c>
      <c r="K51" s="13" t="str">
        <f>[1]!WB(F51,"&lt;=",$A$15)</f>
        <v>&lt;=</v>
      </c>
      <c r="L51" s="13" t="str">
        <f>[1]!WB(E51,"&gt;=",$A$9)</f>
        <v>&gt;=</v>
      </c>
      <c r="M51" s="13" t="str">
        <f>[1]!WB(E51,"&lt;=",$A$11)</f>
        <v>&lt;=</v>
      </c>
      <c r="N51" s="13"/>
      <c r="O51" s="13"/>
      <c r="P51" s="24">
        <v>0</v>
      </c>
      <c r="Q51" s="24">
        <v>0</v>
      </c>
      <c r="R51" s="24">
        <v>0</v>
      </c>
      <c r="S51" s="24">
        <v>0</v>
      </c>
      <c r="T51" s="24">
        <v>0.96390243902438633</v>
      </c>
      <c r="U51" s="24">
        <v>0</v>
      </c>
      <c r="V51" s="24">
        <v>0</v>
      </c>
      <c r="W51" s="24">
        <v>3.6097560975613674E-2</v>
      </c>
      <c r="X51" s="13" t="str">
        <f>[1]!WB(SUM(P51:W51),"=",1)</f>
        <v>=</v>
      </c>
      <c r="Y51" s="13" t="str">
        <f>[1]!WB(E51,"=",SUMPRODUCT(P51:W51,$P$3:$W$3))</f>
        <v>=</v>
      </c>
      <c r="Z51" s="13" t="str">
        <f>[1]!WB(F51,"=",SUMPRODUCT(P51:W51,$P$2:$W$2))</f>
        <v>=</v>
      </c>
      <c r="AA51" s="4">
        <v>0</v>
      </c>
      <c r="AB51" s="4">
        <v>0</v>
      </c>
      <c r="AC51" s="4">
        <v>1</v>
      </c>
      <c r="AD51" s="13" t="str">
        <f>[1]!WB(SUM(AA51:AC51),"=",1)</f>
        <v>=</v>
      </c>
      <c r="AE51" s="13" t="str">
        <f>[1]!WB(P51+Q51,"&lt;=",AA51)</f>
        <v>=&lt;=</v>
      </c>
      <c r="AF51" s="13" t="str">
        <f>[1]!WB(R51+S51,"&lt;=",AA51+AB51)</f>
        <v>=&lt;=</v>
      </c>
      <c r="AG51" s="13" t="str">
        <f>[1]!WB(T51+U51,"&lt;=",AB51+AC51)</f>
        <v>&lt;=</v>
      </c>
      <c r="AH51" s="13" t="str">
        <f>[1]!WB(V51+W51,"&lt;=",AC51)</f>
        <v>&lt;=</v>
      </c>
    </row>
    <row r="52" spans="3:34" x14ac:dyDescent="0.25">
      <c r="C52" s="3">
        <f t="shared" si="3"/>
        <v>45</v>
      </c>
      <c r="D52" s="3">
        <v>150</v>
      </c>
      <c r="E52" s="26">
        <v>215.00000000000477</v>
      </c>
      <c r="F52">
        <f t="shared" si="0"/>
        <v>23.070243902439042</v>
      </c>
      <c r="G52" s="14">
        <f t="shared" si="1"/>
        <v>41.359814187804893</v>
      </c>
      <c r="H52" s="25">
        <v>44.67</v>
      </c>
      <c r="I52" s="9">
        <f t="shared" si="2"/>
        <v>1847.5428997692447</v>
      </c>
      <c r="J52" s="13" t="str">
        <f>[1]!WB(F52,"&gt;=",$A$13)</f>
        <v>&gt;=</v>
      </c>
      <c r="K52" s="13" t="str">
        <f>[1]!WB(F52,"&lt;=",$A$15)</f>
        <v>&lt;=</v>
      </c>
      <c r="L52" s="13" t="str">
        <f>[1]!WB(E52,"&gt;=",$A$9)</f>
        <v>&gt;=</v>
      </c>
      <c r="M52" s="13" t="str">
        <f>[1]!WB(E52,"&lt;=",$A$11)</f>
        <v>=&lt;=</v>
      </c>
      <c r="N52" s="13"/>
      <c r="O52" s="13"/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0.97658536585365607</v>
      </c>
      <c r="W52" s="24">
        <v>2.3414634146343927E-2</v>
      </c>
      <c r="X52" s="13" t="str">
        <f>[1]!WB(SUM(P52:W52),"=",1)</f>
        <v>=</v>
      </c>
      <c r="Y52" s="13" t="str">
        <f>[1]!WB(E52,"=",SUMPRODUCT(P52:W52,$P$3:$W$3))</f>
        <v>=</v>
      </c>
      <c r="Z52" s="13" t="str">
        <f>[1]!WB(F52,"=",SUMPRODUCT(P52:W52,$P$2:$W$2))</f>
        <v>=</v>
      </c>
      <c r="AA52" s="4">
        <v>0</v>
      </c>
      <c r="AB52" s="4">
        <v>0</v>
      </c>
      <c r="AC52" s="4">
        <v>1</v>
      </c>
      <c r="AD52" s="13" t="str">
        <f>[1]!WB(SUM(AA52:AC52),"=",1)</f>
        <v>=</v>
      </c>
      <c r="AE52" s="13" t="str">
        <f>[1]!WB(P52+Q52,"&lt;=",AA52)</f>
        <v>=&lt;=</v>
      </c>
      <c r="AF52" s="13" t="str">
        <f>[1]!WB(R52+S52,"&lt;=",AA52+AB52)</f>
        <v>=&lt;=</v>
      </c>
      <c r="AG52" s="13" t="str">
        <f>[1]!WB(T52+U52,"&lt;=",AB52+AC52)</f>
        <v>&lt;=</v>
      </c>
      <c r="AH52" s="13" t="str">
        <f>[1]!WB(V52+W52,"&lt;=",AC52)</f>
        <v>=&lt;=</v>
      </c>
    </row>
    <row r="53" spans="3:34" x14ac:dyDescent="0.25">
      <c r="C53" s="3">
        <f t="shared" si="3"/>
        <v>46</v>
      </c>
      <c r="D53" s="3">
        <v>150</v>
      </c>
      <c r="E53" s="26">
        <v>190.00000000000321</v>
      </c>
      <c r="F53">
        <f t="shared" si="0"/>
        <v>23.046829268292697</v>
      </c>
      <c r="G53" s="14">
        <f t="shared" si="1"/>
        <v>38.661286565853672</v>
      </c>
      <c r="H53" s="25">
        <v>30.830000000000002</v>
      </c>
      <c r="I53" s="9">
        <f t="shared" si="2"/>
        <v>1191.9274648252688</v>
      </c>
      <c r="J53" s="13" t="str">
        <f>[1]!WB(F53,"&gt;=",$A$13)</f>
        <v>&gt;=</v>
      </c>
      <c r="K53" s="13" t="str">
        <f>[1]!WB(F53,"&lt;=",$A$15)</f>
        <v>&lt;=</v>
      </c>
      <c r="L53" s="13" t="str">
        <f>[1]!WB(E53,"&gt;=",$A$9)</f>
        <v>&gt;=</v>
      </c>
      <c r="M53" s="13" t="str">
        <f>[1]!WB(E53,"&lt;=",$A$11)</f>
        <v>&lt;=</v>
      </c>
      <c r="N53" s="13"/>
      <c r="O53" s="13"/>
      <c r="P53" s="24">
        <v>0</v>
      </c>
      <c r="Q53" s="24">
        <v>0</v>
      </c>
      <c r="R53" s="24">
        <v>0</v>
      </c>
      <c r="S53" s="24">
        <v>0</v>
      </c>
      <c r="T53" s="24">
        <v>0.98439024390243779</v>
      </c>
      <c r="U53" s="24">
        <v>1.5609756097562211E-2</v>
      </c>
      <c r="V53" s="24">
        <v>0</v>
      </c>
      <c r="W53" s="24">
        <v>0</v>
      </c>
      <c r="X53" s="13" t="str">
        <f>[1]!WB(SUM(P53:W53),"=",1)</f>
        <v>=</v>
      </c>
      <c r="Y53" s="13" t="str">
        <f>[1]!WB(E53,"=",SUMPRODUCT(P53:W53,$P$3:$W$3))</f>
        <v>=</v>
      </c>
      <c r="Z53" s="13" t="str">
        <f>[1]!WB(F53,"=",SUMPRODUCT(P53:W53,$P$2:$W$2))</f>
        <v>=</v>
      </c>
      <c r="AA53" s="4">
        <v>0</v>
      </c>
      <c r="AB53" s="4">
        <v>1</v>
      </c>
      <c r="AC53" s="4">
        <v>0</v>
      </c>
      <c r="AD53" s="13" t="str">
        <f>[1]!WB(SUM(AA53:AC53),"=",1)</f>
        <v>=</v>
      </c>
      <c r="AE53" s="13" t="str">
        <f>[1]!WB(P53+Q53,"&lt;=",AA53)</f>
        <v>=&lt;=</v>
      </c>
      <c r="AF53" s="13" t="str">
        <f>[1]!WB(R53+S53,"&lt;=",AA53+AB53)</f>
        <v>&lt;=</v>
      </c>
      <c r="AG53" s="13" t="str">
        <f>[1]!WB(T53+U53,"&lt;=",AB53+AC53)</f>
        <v>=&lt;=</v>
      </c>
      <c r="AH53" s="13" t="str">
        <f>[1]!WB(V53+W53,"&lt;=",AC53)</f>
        <v>=&lt;=</v>
      </c>
    </row>
    <row r="54" spans="3:34" x14ac:dyDescent="0.25">
      <c r="C54" s="3">
        <f t="shared" si="3"/>
        <v>47</v>
      </c>
      <c r="D54" s="3">
        <v>150</v>
      </c>
      <c r="E54" s="26">
        <v>190.00000000000321</v>
      </c>
      <c r="F54">
        <f t="shared" si="0"/>
        <v>23.023414634146352</v>
      </c>
      <c r="G54" s="14">
        <f t="shared" si="1"/>
        <v>38.622008282926828</v>
      </c>
      <c r="H54" s="25">
        <v>22.35</v>
      </c>
      <c r="I54" s="9">
        <f t="shared" si="2"/>
        <v>863.20188512341463</v>
      </c>
      <c r="J54" s="13" t="str">
        <f>[1]!WB(F54,"&gt;=",$A$13)</f>
        <v>&gt;=</v>
      </c>
      <c r="K54" s="13" t="str">
        <f>[1]!WB(F54,"&lt;=",$A$15)</f>
        <v>&lt;=</v>
      </c>
      <c r="L54" s="13" t="str">
        <f>[1]!WB(E54,"&gt;=",$A$9)</f>
        <v>&gt;=</v>
      </c>
      <c r="M54" s="13" t="str">
        <f>[1]!WB(E54,"&lt;=",$A$11)</f>
        <v>&lt;=</v>
      </c>
      <c r="N54" s="13"/>
      <c r="O54" s="13"/>
      <c r="P54" s="24">
        <v>0</v>
      </c>
      <c r="Q54" s="24">
        <v>0</v>
      </c>
      <c r="R54" s="24">
        <v>0</v>
      </c>
      <c r="S54" s="24">
        <v>0</v>
      </c>
      <c r="T54" s="24">
        <v>0.99219512195121951</v>
      </c>
      <c r="U54" s="24">
        <v>7.8048780487804947E-3</v>
      </c>
      <c r="V54" s="24">
        <v>0</v>
      </c>
      <c r="W54" s="24">
        <v>0</v>
      </c>
      <c r="X54" s="13" t="str">
        <f>[1]!WB(SUM(P54:W54),"=",1)</f>
        <v>=</v>
      </c>
      <c r="Y54" s="13" t="str">
        <f>[1]!WB(E54,"=",SUMPRODUCT(P54:W54,$P$3:$W$3))</f>
        <v>=</v>
      </c>
      <c r="Z54" s="13" t="str">
        <f>[1]!WB(F54,"=",SUMPRODUCT(P54:W54,$P$2:$W$2))</f>
        <v>=</v>
      </c>
      <c r="AA54" s="4">
        <v>0</v>
      </c>
      <c r="AB54" s="4">
        <v>0</v>
      </c>
      <c r="AC54" s="4">
        <v>1</v>
      </c>
      <c r="AD54" s="13" t="str">
        <f>[1]!WB(SUM(AA54:AC54),"=",1)</f>
        <v>=</v>
      </c>
      <c r="AE54" s="13" t="str">
        <f>[1]!WB(P54+Q54,"&lt;=",AA54)</f>
        <v>=&lt;=</v>
      </c>
      <c r="AF54" s="13" t="str">
        <f>[1]!WB(R54+S54,"&lt;=",AA54+AB54)</f>
        <v>=&lt;=</v>
      </c>
      <c r="AG54" s="13" t="str">
        <f>[1]!WB(T54+U54,"&lt;=",AB54+AC54)</f>
        <v>=&lt;=</v>
      </c>
      <c r="AH54" s="13" t="str">
        <f>[1]!WB(V54+W54,"&lt;=",AC54)</f>
        <v>&lt;=</v>
      </c>
    </row>
    <row r="55" spans="3:34" x14ac:dyDescent="0.25">
      <c r="C55" s="3">
        <f t="shared" si="3"/>
        <v>48</v>
      </c>
      <c r="D55" s="3">
        <v>150</v>
      </c>
      <c r="E55" s="26">
        <v>190</v>
      </c>
      <c r="F55">
        <f t="shared" si="0"/>
        <v>23.000000000000011</v>
      </c>
      <c r="G55" s="14">
        <f t="shared" si="1"/>
        <v>38.582730000000005</v>
      </c>
      <c r="H55" s="25">
        <v>21.69</v>
      </c>
      <c r="I55" s="9">
        <f t="shared" si="2"/>
        <v>836.85941370000012</v>
      </c>
      <c r="J55" s="13" t="str">
        <f>[1]!WB(F55,"&gt;=",$A$13)</f>
        <v>=&gt;=</v>
      </c>
      <c r="K55" s="13" t="str">
        <f>[1]!WB(F55,"&lt;=",$A$15)</f>
        <v>&lt;=</v>
      </c>
      <c r="L55" s="13" t="str">
        <f>[1]!WB(E55,"&gt;=",$A$9)</f>
        <v>&gt;=</v>
      </c>
      <c r="M55" s="13" t="str">
        <f>[1]!WB(E55,"&lt;=",$A$11)</f>
        <v>&lt;=</v>
      </c>
      <c r="N55" s="13"/>
      <c r="O55" s="13"/>
      <c r="P55" s="24">
        <v>0</v>
      </c>
      <c r="Q55" s="24">
        <v>0</v>
      </c>
      <c r="R55" s="24">
        <v>0</v>
      </c>
      <c r="S55" s="24">
        <v>0</v>
      </c>
      <c r="T55" s="24">
        <v>1</v>
      </c>
      <c r="U55" s="24">
        <v>0</v>
      </c>
      <c r="V55" s="24">
        <v>0</v>
      </c>
      <c r="W55" s="24">
        <v>0</v>
      </c>
      <c r="X55" s="13" t="str">
        <f>[1]!WB(SUM(P55:W55),"=",1)</f>
        <v>=</v>
      </c>
      <c r="Y55" s="13" t="str">
        <f>[1]!WB(E55,"=",SUMPRODUCT(P55:W55,$P$3:$W$3))</f>
        <v>=</v>
      </c>
      <c r="Z55" s="13" t="str">
        <f>[1]!WB(F55,"=",SUMPRODUCT(P55:W55,$P$2:$W$2))</f>
        <v>=</v>
      </c>
      <c r="AA55" s="4">
        <v>0</v>
      </c>
      <c r="AB55" s="4">
        <v>0</v>
      </c>
      <c r="AC55" s="4">
        <v>1</v>
      </c>
      <c r="AD55" s="13" t="str">
        <f>[1]!WB(SUM(AA55:AC55),"=",1)</f>
        <v>=</v>
      </c>
      <c r="AE55" s="13" t="str">
        <f>[1]!WB(P55+Q55,"&lt;=",AA55)</f>
        <v>=&lt;=</v>
      </c>
      <c r="AF55" s="13" t="str">
        <f>[1]!WB(R55+S55,"&lt;=",AA55+AB55)</f>
        <v>=&lt;=</v>
      </c>
      <c r="AG55" s="13" t="str">
        <f>[1]!WB(T55+U55,"&lt;=",AB55+AC55)</f>
        <v>=&lt;=</v>
      </c>
      <c r="AH55" s="13" t="str">
        <f>[1]!WB(V55+W55,"&lt;=",AC55)</f>
        <v>&lt;=</v>
      </c>
    </row>
    <row r="57" spans="3:34" x14ac:dyDescent="0.25">
      <c r="H57" s="5" t="s">
        <v>49</v>
      </c>
      <c r="I57" s="15">
        <f>SUM(I8:I55)</f>
        <v>51203.367259395287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8"/>
  <sheetViews>
    <sheetView workbookViewId="0">
      <selection activeCell="D27" sqref="D27"/>
    </sheetView>
  </sheetViews>
  <sheetFormatPr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6</v>
      </c>
    </row>
    <row r="5" spans="1:1" x14ac:dyDescent="0.25">
      <c r="A5" t="s">
        <v>7</v>
      </c>
    </row>
    <row r="7" spans="1:1" x14ac:dyDescent="0.25">
      <c r="A7" t="s">
        <v>19</v>
      </c>
    </row>
    <row r="8" spans="1:1" x14ac:dyDescent="0.25">
      <c r="A8" t="s">
        <v>20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3" spans="1:1" x14ac:dyDescent="0.25">
      <c r="A13" t="s">
        <v>11</v>
      </c>
    </row>
    <row r="14" spans="1:1" x14ac:dyDescent="0.25">
      <c r="A14" t="s">
        <v>21</v>
      </c>
    </row>
    <row r="15" spans="1:1" x14ac:dyDescent="0.25">
      <c r="A15" t="s">
        <v>12</v>
      </c>
    </row>
    <row r="16" spans="1:1" x14ac:dyDescent="0.25">
      <c r="A16" t="s">
        <v>13</v>
      </c>
    </row>
    <row r="18" spans="1:1" x14ac:dyDescent="0.25">
      <c r="A18" t="s">
        <v>80</v>
      </c>
    </row>
    <row r="19" spans="1:1" x14ac:dyDescent="0.25">
      <c r="A19" t="s">
        <v>81</v>
      </c>
    </row>
    <row r="20" spans="1:1" x14ac:dyDescent="0.25">
      <c r="A20" t="s">
        <v>117</v>
      </c>
    </row>
    <row r="22" spans="1:1" x14ac:dyDescent="0.25">
      <c r="A22" t="s">
        <v>14</v>
      </c>
    </row>
    <row r="23" spans="1:1" x14ac:dyDescent="0.25">
      <c r="A23" t="s">
        <v>118</v>
      </c>
    </row>
    <row r="24" spans="1:1" x14ac:dyDescent="0.25">
      <c r="A24" t="s">
        <v>18</v>
      </c>
    </row>
    <row r="25" spans="1:1" x14ac:dyDescent="0.25">
      <c r="A25" t="s">
        <v>119</v>
      </c>
    </row>
    <row r="26" spans="1:1" x14ac:dyDescent="0.25">
      <c r="A26" t="s">
        <v>15</v>
      </c>
    </row>
    <row r="27" spans="1:1" x14ac:dyDescent="0.25">
      <c r="A27" t="s">
        <v>16</v>
      </c>
    </row>
    <row r="28" spans="1:1" x14ac:dyDescent="0.25">
      <c r="A28" t="s">
        <v>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A27" sqref="A27"/>
    </sheetView>
  </sheetViews>
  <sheetFormatPr defaultRowHeight="15" x14ac:dyDescent="0.25"/>
  <sheetData>
    <row r="1" spans="1:1" ht="18.75" x14ac:dyDescent="0.3">
      <c r="A1" s="28" t="s">
        <v>87</v>
      </c>
    </row>
    <row r="2" spans="1:1" x14ac:dyDescent="0.25">
      <c r="A2" s="29" t="s">
        <v>136</v>
      </c>
    </row>
    <row r="3" spans="1:1" x14ac:dyDescent="0.25">
      <c r="A3" t="s">
        <v>91</v>
      </c>
    </row>
    <row r="4" spans="1:1" x14ac:dyDescent="0.25">
      <c r="A4" t="s">
        <v>88</v>
      </c>
    </row>
    <row r="5" spans="1:1" x14ac:dyDescent="0.25">
      <c r="A5" t="s">
        <v>89</v>
      </c>
    </row>
    <row r="6" spans="1:1" x14ac:dyDescent="0.25">
      <c r="A6" t="s">
        <v>90</v>
      </c>
    </row>
    <row r="7" spans="1:1" x14ac:dyDescent="0.25">
      <c r="A7" t="s">
        <v>92</v>
      </c>
    </row>
    <row r="8" spans="1:1" x14ac:dyDescent="0.25">
      <c r="A8" t="s">
        <v>137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  <row r="12" spans="1:1" x14ac:dyDescent="0.25">
      <c r="A12" t="s">
        <v>100</v>
      </c>
    </row>
    <row r="13" spans="1:1" x14ac:dyDescent="0.25">
      <c r="A13" t="s">
        <v>113</v>
      </c>
    </row>
    <row r="14" spans="1:1" x14ac:dyDescent="0.25">
      <c r="A14" t="s">
        <v>101</v>
      </c>
    </row>
    <row r="15" spans="1:1" x14ac:dyDescent="0.25">
      <c r="A15" t="s">
        <v>102</v>
      </c>
    </row>
    <row r="17" spans="1:1" x14ac:dyDescent="0.25">
      <c r="A17" t="s">
        <v>93</v>
      </c>
    </row>
    <row r="18" spans="1:1" x14ac:dyDescent="0.25">
      <c r="A18" t="s">
        <v>94</v>
      </c>
    </row>
    <row r="19" spans="1:1" x14ac:dyDescent="0.25">
      <c r="A19" t="s">
        <v>95</v>
      </c>
    </row>
    <row r="20" spans="1:1" x14ac:dyDescent="0.25">
      <c r="A20" t="s">
        <v>96</v>
      </c>
    </row>
    <row r="22" spans="1:1" x14ac:dyDescent="0.25">
      <c r="A22" t="s">
        <v>120</v>
      </c>
    </row>
    <row r="23" spans="1:1" x14ac:dyDescent="0.25">
      <c r="A23" t="s">
        <v>123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WB! Status</vt:lpstr>
      <vt:lpstr>Model</vt:lpstr>
      <vt:lpstr>EnergyConversionNotes</vt:lpstr>
      <vt:lpstr>LinearApproximation</vt:lpstr>
      <vt:lpstr>WBBINChuzInterval</vt:lpstr>
      <vt:lpstr>WBMAX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schrage</dc:creator>
  <cp:lastModifiedBy> </cp:lastModifiedBy>
  <dcterms:created xsi:type="dcterms:W3CDTF">2016-06-03T14:26:22Z</dcterms:created>
  <dcterms:modified xsi:type="dcterms:W3CDTF">2016-06-07T02:44:36Z</dcterms:modified>
</cp:coreProperties>
</file>