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ph\Desktop\"/>
    </mc:Choice>
  </mc:AlternateContent>
  <xr:revisionPtr revIDLastSave="0" documentId="8_{0B0C7E4C-5F45-422D-B043-686913CA2D6E}" xr6:coauthVersionLast="32" xr6:coauthVersionMax="32" xr10:uidLastSave="{00000000-0000-0000-0000-000000000000}"/>
  <bookViews>
    <workbookView xWindow="0" yWindow="0" windowWidth="20835" windowHeight="11775" activeTab="1" xr2:uid="{DEDDCFB2-C7A1-4E15-A89C-D752183976FF}"/>
  </bookViews>
  <sheets>
    <sheet name="WB! Status" sheetId="9" r:id="rId1"/>
    <sheet name="Sheet1" sheetId="1" r:id="rId2"/>
  </sheets>
  <externalReferences>
    <externalReference r:id="rId3"/>
  </externalReferences>
  <definedNames>
    <definedName name="WBGLMULT">4</definedName>
    <definedName name="WBGLOBAL">1</definedName>
    <definedName name="WBMAX">Sheet1!$K$27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2" i="1" l="1"/>
  <c r="L22" i="1"/>
  <c r="I16" i="1"/>
  <c r="H16" i="1" s="1"/>
  <c r="F17" i="1"/>
  <c r="F16" i="1"/>
  <c r="G16" i="1"/>
  <c r="K17" i="1" l="1"/>
  <c r="K16" i="1"/>
  <c r="I17" i="1"/>
  <c r="H17" i="1" s="1"/>
  <c r="J17" i="1"/>
  <c r="G17" i="1"/>
  <c r="J16" i="1"/>
  <c r="M19" i="1" l="1"/>
  <c r="M24" i="1" s="1"/>
  <c r="L19" i="1"/>
  <c r="D19" i="1"/>
  <c r="C19" i="1"/>
  <c r="B19" i="1"/>
  <c r="L18" i="1"/>
  <c r="M23" i="1"/>
  <c r="B18" i="1"/>
  <c r="C18" i="1"/>
  <c r="M18" i="1"/>
  <c r="D18" i="1"/>
  <c r="K26" i="1" l="1"/>
  <c r="L24" i="1"/>
  <c r="E21" i="1"/>
  <c r="L21" i="1"/>
  <c r="M21" i="1"/>
  <c r="L23" i="1"/>
  <c r="K27" i="1" l="1"/>
</calcChain>
</file>

<file path=xl/sharedStrings.xml><?xml version="1.0" encoding="utf-8"?>
<sst xmlns="http://schemas.openxmlformats.org/spreadsheetml/2006/main" count="127" uniqueCount="121">
  <si>
    <t>RM1</t>
  </si>
  <si>
    <t>RM2</t>
  </si>
  <si>
    <t>RM3</t>
  </si>
  <si>
    <t>Pools stage</t>
  </si>
  <si>
    <t>Sulfur fraction:</t>
  </si>
  <si>
    <t xml:space="preserve">             Raw material stage</t>
  </si>
  <si>
    <t>PoolAB</t>
  </si>
  <si>
    <t>PoolC</t>
  </si>
  <si>
    <t>Finished goods stage</t>
  </si>
  <si>
    <t>FGX</t>
  </si>
  <si>
    <t>FGY</t>
  </si>
  <si>
    <t>Sulfur UL:</t>
  </si>
  <si>
    <t>Sell UL:</t>
  </si>
  <si>
    <t>Usage UL:</t>
  </si>
  <si>
    <t>RM used:</t>
  </si>
  <si>
    <t>Fraction sulfur</t>
  </si>
  <si>
    <t>Fraction sulfur:</t>
  </si>
  <si>
    <t>RM cost</t>
  </si>
  <si>
    <t>Revenue</t>
  </si>
  <si>
    <t>FG produced:</t>
  </si>
  <si>
    <t>Net profit:</t>
  </si>
  <si>
    <t xml:space="preserve">   then pools are blended into finished products.</t>
  </si>
  <si>
    <t xml:space="preserve"> ! Keywords: Blending, Pooling, Petroleum refining</t>
  </si>
  <si>
    <t xml:space="preserve"> Two level blending or pooling model(PoolIngX.xlsx).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</si>
  <si>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</si>
  <si>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</si>
  <si>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</si>
  <si>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Free                           0</t>
  </si>
  <si>
    <t xml:space="preserve">         Integers/Binaries            0/0         Unlimited</t>
  </si>
  <si>
    <t xml:space="preserve">     Strings                            0</t>
  </si>
  <si>
    <t xml:space="preserve">   Maximum coefficient value:        9999  on &lt;RHS&gt;</t>
  </si>
  <si>
    <t xml:space="preserve"> MODEL TYPE:</t>
  </si>
  <si>
    <t xml:space="preserve"> SOLUTION STATUS:        </t>
  </si>
  <si>
    <t xml:space="preserve"> OPTIMALITY CONDITION:   </t>
  </si>
  <si>
    <t>SATISFIED</t>
  </si>
  <si>
    <t xml:space="preserve"> OBJECTIVE VALUE:        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</si>
  <si>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</si>
  <si>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</si>
  <si>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</si>
  <si>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</si>
  <si>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</si>
  <si>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</si>
  <si>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</si>
  <si>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</si>
  <si>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</si>
  <si>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</si>
  <si>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 xml:space="preserve"> ERROR / WARNING MESSAGES:</t>
  </si>
  <si>
    <t xml:space="preserve"> ***WARNING***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</si>
  <si>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</si>
  <si>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</si>
  <si>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</si>
  <si>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</si>
  <si>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</si>
  <si>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</si>
  <si>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</si>
  <si>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  (cell addresses listed at bottom of tab).</t>
  </si>
  <si>
    <t xml:space="preserve"> LISTING:</t>
  </si>
  <si>
    <t xml:space="preserve">   List of nonlinear expressions:</t>
  </si>
  <si>
    <t xml:space="preserve">   List of contributors to nonlinear cells:</t>
  </si>
  <si>
    <t xml:space="preserve"> End of Report</t>
  </si>
  <si>
    <t xml:space="preserve"> DATE GENERATED:</t>
  </si>
  <si>
    <t>Total in pool</t>
  </si>
  <si>
    <t>Total to FG</t>
  </si>
  <si>
    <t xml:space="preserve"> Note: Not all shipments allowed</t>
  </si>
  <si>
    <t xml:space="preserve">       Constants                       18</t>
  </si>
  <si>
    <t>Maximize: sales of finished goods - cost of raw materials,</t>
  </si>
  <si>
    <t xml:space="preserve">  subject to upper limit on sulfur in finished goods.</t>
  </si>
  <si>
    <t xml:space="preserve"> NON-DEFAULT SETTINGS:</t>
  </si>
  <si>
    <t xml:space="preserve"> What'sBest!® 16.0.0.0 (Mar 19, 2018) - Lib.:12.0.3977.61 - 64-bit - Status Report -</t>
  </si>
  <si>
    <t xml:space="preserve">   Global Solver Options / Multistart Attempts:   4</t>
  </si>
  <si>
    <t xml:space="preserve">   Raw materials are selectively blended into pools(tanks),</t>
  </si>
  <si>
    <t>Note: this indirect method for computing</t>
  </si>
  <si>
    <t>fraction sulfur is used to avoid possible divide by 0.</t>
  </si>
  <si>
    <t xml:space="preserve">   Because of limited number of storage tanks,</t>
  </si>
  <si>
    <t xml:space="preserve">   Total Cells                         62</t>
  </si>
  <si>
    <t xml:space="preserve">     Numerics                          49</t>
  </si>
  <si>
    <t xml:space="preserve">       Adjustables                     11         Unlimited</t>
  </si>
  <si>
    <t xml:space="preserve">         Continuous                    11</t>
  </si>
  <si>
    <t xml:space="preserve">       Formulas                        20</t>
  </si>
  <si>
    <t xml:space="preserve">     Constraints                       13         Unlimited</t>
  </si>
  <si>
    <t xml:space="preserve">   Coefficients                        76</t>
  </si>
  <si>
    <t xml:space="preserve">   Minimum coefficient value:        0.01  on Sheet1!C15</t>
  </si>
  <si>
    <t xml:space="preserve">   Minimum coefficient in formula:   Sheet1!F15</t>
  </si>
  <si>
    <t xml:space="preserve">   Maximum coefficient in formula:   Sheet1!B17</t>
  </si>
  <si>
    <t>Quadratic (Quadratic Program)</t>
  </si>
  <si>
    <t xml:space="preserve">   Sheet1!H15</t>
  </si>
  <si>
    <t xml:space="preserve">   Sheet1!H16</t>
  </si>
  <si>
    <t xml:space="preserve">   Sheet1!L21</t>
  </si>
  <si>
    <t xml:space="preserve">   Sheet1!M21</t>
  </si>
  <si>
    <t xml:space="preserve">   Sheet1!L23</t>
  </si>
  <si>
    <t xml:space="preserve">   Sheet1!M23</t>
  </si>
  <si>
    <t xml:space="preserve">   Sheet1!E15 &lt;-&gt; </t>
  </si>
  <si>
    <t xml:space="preserve"> Sheet1!I15</t>
  </si>
  <si>
    <t xml:space="preserve">   Sheet1!E16 &lt;-&gt; </t>
  </si>
  <si>
    <t xml:space="preserve"> Sheet1!I16</t>
  </si>
  <si>
    <t xml:space="preserve"> Sheet1!L16</t>
  </si>
  <si>
    <t xml:space="preserve"> Sheet1!L15</t>
  </si>
  <si>
    <t xml:space="preserve"> Sheet1!M16</t>
  </si>
  <si>
    <t xml:space="preserve"> Sheet1!M15</t>
  </si>
  <si>
    <t xml:space="preserve">   Sheet1!L18 &lt;-&gt; </t>
  </si>
  <si>
    <t xml:space="preserve"> Sheet1!L19</t>
  </si>
  <si>
    <t xml:space="preserve">   Sheet1!M18 &lt;-&gt; </t>
  </si>
  <si>
    <t xml:space="preserve"> Sheet1!M19</t>
  </si>
  <si>
    <t xml:space="preserve">   Globals                             12         Unlimited</t>
  </si>
  <si>
    <t>GLOBALLY OPTIMAL (see messages below)</t>
  </si>
  <si>
    <t>Global</t>
  </si>
  <si>
    <t>0 Hours  0 Minutes  6 Seconds</t>
  </si>
  <si>
    <t xml:space="preserve">   Global Solver Options / Strategy / Global Solver:   On</t>
  </si>
  <si>
    <t>Cost/unit:</t>
  </si>
  <si>
    <t>Sell price/unit:</t>
  </si>
  <si>
    <t>This data set has three local optima.</t>
  </si>
  <si>
    <t>1) Obj = 0;</t>
  </si>
  <si>
    <t>3) Obj = 400 (Global optimum)</t>
  </si>
  <si>
    <t>2) Obj = 300;</t>
  </si>
  <si>
    <t>Total sulfur1:</t>
  </si>
  <si>
    <t>Total sulfur2:</t>
  </si>
  <si>
    <t>Total sulfur1</t>
  </si>
  <si>
    <t>Total sulfur2</t>
  </si>
  <si>
    <t>Note: Given the natural formula:  f =x/y, you can</t>
  </si>
  <si>
    <t>avoid possible divide by 0 by re-writing f*y = x;</t>
  </si>
  <si>
    <t>To choose Global solver, click on What'sBest! &gt; Options &gt; Global Solver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</si>
</sst>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##############"/>
    <numFmt numFmtId="165" formatCode="mmm\ dd\,\ yyyy"/>
    <numFmt numFmtId="166" formatCode="hh:mm\ AM/PM"/>
    <numFmt numFmtId="167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1" fillId="0" borderId="0" applyNumberFormat="0" applyFont="0" applyFill="0" applyBorder="0" applyAlignment="0">
      <protection locked="0"/>
    </xf>
    <xf numFmtId="0" fontId="1" fillId="3" borderId="0" applyNumberFormat="0" applyBorder="0" applyAlignment="0">
      <protection locked="0"/>
    </xf>
  </cellStyleXfs>
  <cellXfs count="26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2" borderId="1" xfId="1" applyFont="1" applyAlignment="1">
      <alignment horizontal="right"/>
    </xf>
    <xf numFmtId="0" fontId="0" fillId="2" borderId="1" xfId="1" applyFont="1"/>
    <xf numFmtId="0" fontId="0" fillId="2" borderId="1" xfId="1" applyFont="1" applyAlignment="1">
      <alignment horizontal="right"/>
    </xf>
    <xf numFmtId="0" fontId="0" fillId="0" borderId="0" xfId="0" applyAlignment="1" applyProtection="1">
      <alignment horizontal="center"/>
      <protection locked="0"/>
    </xf>
    <xf numFmtId="0" fontId="4" fillId="0" borderId="0" xfId="0" applyFont="1"/>
    <xf numFmtId="165" fontId="4" fillId="0" borderId="0" xfId="0" applyNumberFormat="1" applyFont="1" applyAlignment="1">
      <alignment horizontal="left"/>
    </xf>
    <xf numFmtId="166" fontId="4" fillId="0" borderId="0" xfId="0" applyNumberFormat="1" applyFont="1" applyAlignment="1">
      <alignment horizontal="left"/>
    </xf>
    <xf numFmtId="0" fontId="5" fillId="0" borderId="0" xfId="0" applyFont="1"/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/>
    </xf>
    <xf numFmtId="167" fontId="0" fillId="0" borderId="0" xfId="0" applyNumberFormat="1"/>
    <xf numFmtId="0" fontId="6" fillId="0" borderId="0" xfId="0" applyFont="1"/>
    <xf numFmtId="167" fontId="0" fillId="0" borderId="0" xfId="0" applyNumberFormat="1" applyAlignment="1" applyProtection="1">
      <alignment horizontal="center"/>
      <protection locked="0"/>
    </xf>
    <xf numFmtId="1" fontId="0" fillId="0" borderId="0" xfId="0" applyNumberFormat="1"/>
    <xf numFmtId="2" fontId="1" fillId="3" borderId="0" xfId="3" applyNumberFormat="1">
      <protection locked="0"/>
    </xf>
    <xf numFmtId="2" fontId="3" fillId="0" borderId="0" xfId="2" applyNumberFormat="1" applyFont="1" applyProtection="1">
      <protection locked="0"/>
    </xf>
    <xf numFmtId="2" fontId="0" fillId="0" borderId="0" xfId="0" applyNumberFormat="1" applyFont="1" applyFill="1" applyAlignment="1"/>
    <xf numFmtId="2" fontId="0" fillId="0" borderId="0" xfId="0" applyNumberFormat="1"/>
    <xf numFmtId="0" fontId="3" fillId="0" borderId="0" xfId="2" applyFont="1" applyProtection="1">
      <protection locked="0"/>
    </xf>
    <xf numFmtId="0" fontId="2" fillId="0" borderId="0" xfId="0" applyFont="1" applyFill="1" applyBorder="1" applyAlignment="1">
      <alignment horizontal="right"/>
    </xf>
    <xf numFmtId="0" fontId="8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</cellXfs>
  <cellStyles count="4">
    <cellStyle name="Adjustable" xfId="2" xr:uid="{DC4ACF80-3E2B-4231-8DE7-D700A752CC56}"/>
    <cellStyle name="Best" xfId="3" xr:uid="{32886D10-C682-469D-BC68-775698862870}"/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80C80-E8FA-4712-B387-D8A2C0FB11E5}">
  <dimension ref="A1:D85"/>
  <sheetViews>
    <sheetView showGridLines="0" workbookViewId="0"/>
  </sheetViews>
  <sheetFormatPr defaultRowHeight="15" x14ac:dyDescent="0.25"/>
  <cols>
    <col min="1" max="6" width="30.7109375" customWidth="1"/>
  </cols>
  <sheetData>
    <row r="1" spans="1:4" x14ac:dyDescent="0.25">
      <c r="A1" s="7" t="s">
        <v>68</v>
      </c>
      <c r="B1" s="7"/>
      <c r="C1" s="7"/>
      <c r="D1" s="7"/>
    </row>
    <row r="2" spans="1:4" x14ac:dyDescent="0.25">
      <c r="A2" s="7"/>
      <c r="B2" s="7"/>
      <c r="C2" s="7"/>
      <c r="D2" s="7"/>
    </row>
    <row r="3" spans="1:4" x14ac:dyDescent="0.25">
      <c r="A3" s="7" t="s">
        <v>60</v>
      </c>
      <c r="B3" s="8">
        <v>43238.614108796297</v>
      </c>
      <c r="C3" s="9">
        <v>43238.614108796297</v>
      </c>
      <c r="D3" s="7"/>
    </row>
    <row r="4" spans="1:4" x14ac:dyDescent="0.25">
      <c r="A4" s="7"/>
      <c r="B4" s="7"/>
      <c r="C4" s="7"/>
      <c r="D4" s="7"/>
    </row>
    <row r="5" spans="1:4" x14ac:dyDescent="0.25">
      <c r="A5" s="7"/>
      <c r="B5" s="7"/>
      <c r="C5" s="7"/>
      <c r="D5" s="7"/>
    </row>
    <row r="6" spans="1:4" x14ac:dyDescent="0.25">
      <c r="A6" s="7" t="s">
        <v>24</v>
      </c>
      <c r="B6" s="7"/>
      <c r="C6" s="7"/>
      <c r="D6" s="7"/>
    </row>
    <row r="7" spans="1:4" x14ac:dyDescent="0.25">
      <c r="A7" s="7"/>
      <c r="B7" s="7"/>
      <c r="C7" s="7"/>
      <c r="D7" s="7"/>
    </row>
    <row r="8" spans="1:4" x14ac:dyDescent="0.25">
      <c r="A8" s="7" t="s">
        <v>25</v>
      </c>
      <c r="B8" s="7"/>
      <c r="C8" s="7"/>
      <c r="D8" s="7"/>
    </row>
    <row r="9" spans="1:4" x14ac:dyDescent="0.25">
      <c r="A9" s="7" t="s">
        <v>26</v>
      </c>
      <c r="B9" s="7"/>
      <c r="C9" s="7"/>
      <c r="D9" s="7"/>
    </row>
    <row r="10" spans="1:4" x14ac:dyDescent="0.25">
      <c r="A10" s="7" t="s">
        <v>74</v>
      </c>
      <c r="B10" s="7"/>
      <c r="C10" s="7"/>
      <c r="D10" s="7"/>
    </row>
    <row r="11" spans="1:4" x14ac:dyDescent="0.25">
      <c r="A11" s="7" t="s">
        <v>75</v>
      </c>
      <c r="B11" s="7"/>
      <c r="C11" s="7"/>
      <c r="D11" s="7"/>
    </row>
    <row r="12" spans="1:4" x14ac:dyDescent="0.25">
      <c r="A12" s="7" t="s">
        <v>76</v>
      </c>
      <c r="B12" s="7"/>
      <c r="C12" s="7"/>
      <c r="D12" s="7"/>
    </row>
    <row r="13" spans="1:4" x14ac:dyDescent="0.25">
      <c r="A13" s="7" t="s">
        <v>77</v>
      </c>
      <c r="B13" s="7"/>
      <c r="C13" s="7"/>
      <c r="D13" s="7"/>
    </row>
    <row r="14" spans="1:4" x14ac:dyDescent="0.25">
      <c r="A14" s="7" t="s">
        <v>27</v>
      </c>
      <c r="B14" s="7"/>
      <c r="C14" s="7"/>
      <c r="D14" s="7"/>
    </row>
    <row r="15" spans="1:4" x14ac:dyDescent="0.25">
      <c r="A15" s="7" t="s">
        <v>28</v>
      </c>
      <c r="B15" s="7"/>
      <c r="C15" s="7"/>
      <c r="D15" s="7"/>
    </row>
    <row r="16" spans="1:4" x14ac:dyDescent="0.25">
      <c r="A16" s="7" t="s">
        <v>64</v>
      </c>
      <c r="B16" s="7"/>
      <c r="C16" s="7"/>
      <c r="D16" s="7"/>
    </row>
    <row r="17" spans="1:4" x14ac:dyDescent="0.25">
      <c r="A17" s="7" t="s">
        <v>78</v>
      </c>
      <c r="B17" s="7"/>
      <c r="C17" s="7"/>
      <c r="D17" s="7"/>
    </row>
    <row r="18" spans="1:4" x14ac:dyDescent="0.25">
      <c r="A18" s="7" t="s">
        <v>29</v>
      </c>
      <c r="B18" s="7"/>
      <c r="C18" s="7"/>
      <c r="D18" s="7"/>
    </row>
    <row r="19" spans="1:4" x14ac:dyDescent="0.25">
      <c r="A19" s="7" t="s">
        <v>79</v>
      </c>
      <c r="B19" s="7"/>
      <c r="C19" s="7"/>
      <c r="D19" s="7"/>
    </row>
    <row r="20" spans="1:4" x14ac:dyDescent="0.25">
      <c r="A20" s="7" t="s">
        <v>103</v>
      </c>
      <c r="B20" s="7"/>
      <c r="C20" s="7"/>
      <c r="D20" s="7"/>
    </row>
    <row r="21" spans="1:4" x14ac:dyDescent="0.25">
      <c r="A21" s="7" t="s">
        <v>80</v>
      </c>
      <c r="B21" s="7"/>
      <c r="C21" s="7"/>
      <c r="D21" s="7"/>
    </row>
    <row r="22" spans="1:4" x14ac:dyDescent="0.25">
      <c r="A22" s="7"/>
      <c r="B22" s="7"/>
      <c r="C22" s="7"/>
      <c r="D22" s="7"/>
    </row>
    <row r="23" spans="1:4" x14ac:dyDescent="0.25">
      <c r="A23" s="7" t="s">
        <v>81</v>
      </c>
      <c r="B23" s="7"/>
      <c r="C23" s="7"/>
      <c r="D23" s="7"/>
    </row>
    <row r="24" spans="1:4" x14ac:dyDescent="0.25">
      <c r="A24" s="7" t="s">
        <v>82</v>
      </c>
      <c r="B24" s="7"/>
      <c r="C24" s="7"/>
      <c r="D24" s="7"/>
    </row>
    <row r="25" spans="1:4" x14ac:dyDescent="0.25">
      <c r="A25" s="7" t="s">
        <v>30</v>
      </c>
      <c r="B25" s="7"/>
      <c r="C25" s="7"/>
      <c r="D25" s="7"/>
    </row>
    <row r="26" spans="1:4" x14ac:dyDescent="0.25">
      <c r="A26" s="7" t="s">
        <v>83</v>
      </c>
      <c r="B26" s="7"/>
      <c r="C26" s="7"/>
      <c r="D26" s="7"/>
    </row>
    <row r="27" spans="1:4" x14ac:dyDescent="0.25">
      <c r="A27" s="7"/>
      <c r="B27" s="7"/>
      <c r="C27" s="7"/>
      <c r="D27" s="7"/>
    </row>
    <row r="28" spans="1:4" x14ac:dyDescent="0.25">
      <c r="A28" s="7" t="s">
        <v>31</v>
      </c>
      <c r="B28" s="7" t="s">
        <v>84</v>
      </c>
      <c r="C28" s="7"/>
      <c r="D28" s="7"/>
    </row>
    <row r="29" spans="1:4" x14ac:dyDescent="0.25">
      <c r="A29" s="7"/>
      <c r="B29" s="7"/>
      <c r="C29" s="7"/>
      <c r="D29" s="7"/>
    </row>
    <row r="30" spans="1:4" x14ac:dyDescent="0.25">
      <c r="A30" s="7" t="s">
        <v>32</v>
      </c>
      <c r="B30" s="10" t="s">
        <v>104</v>
      </c>
      <c r="C30" s="7"/>
      <c r="D30" s="7"/>
    </row>
    <row r="31" spans="1:4" x14ac:dyDescent="0.25">
      <c r="A31" s="7"/>
      <c r="B31" s="7"/>
      <c r="C31" s="7"/>
      <c r="D31" s="7"/>
    </row>
    <row r="32" spans="1:4" x14ac:dyDescent="0.25">
      <c r="A32" s="7" t="s">
        <v>33</v>
      </c>
      <c r="B32" s="11" t="s">
        <v>34</v>
      </c>
      <c r="C32" s="7"/>
      <c r="D32" s="7"/>
    </row>
    <row r="33" spans="1:4" x14ac:dyDescent="0.25">
      <c r="A33" s="7"/>
      <c r="B33" s="7"/>
      <c r="C33" s="7"/>
      <c r="D33" s="7"/>
    </row>
    <row r="34" spans="1:4" x14ac:dyDescent="0.25">
      <c r="A34" s="7" t="s">
        <v>35</v>
      </c>
      <c r="B34" s="12">
        <v>399.99999996000003</v>
      </c>
      <c r="C34" s="7"/>
      <c r="D34" s="7"/>
    </row>
    <row r="35" spans="1:4" x14ac:dyDescent="0.25">
      <c r="A35" s="7"/>
      <c r="B35" s="7"/>
      <c r="C35" s="7"/>
      <c r="D35" s="7"/>
    </row>
    <row r="36" spans="1:4" x14ac:dyDescent="0.25">
      <c r="A36" s="7" t="s">
        <v>36</v>
      </c>
      <c r="B36" s="12">
        <v>400.00000003999003</v>
      </c>
      <c r="C36" s="7"/>
      <c r="D36" s="7"/>
    </row>
    <row r="37" spans="1:4" x14ac:dyDescent="0.25">
      <c r="A37" s="7"/>
      <c r="B37" s="7"/>
      <c r="C37" s="7"/>
      <c r="D37" s="7"/>
    </row>
    <row r="38" spans="1:4" x14ac:dyDescent="0.25">
      <c r="A38" s="7" t="s">
        <v>37</v>
      </c>
      <c r="B38" s="12">
        <v>9.9999999999999995E-7</v>
      </c>
      <c r="C38" s="7"/>
      <c r="D38" s="7"/>
    </row>
    <row r="39" spans="1:4" x14ac:dyDescent="0.25">
      <c r="A39" s="7"/>
      <c r="B39" s="7"/>
      <c r="C39" s="7"/>
      <c r="D39" s="7"/>
    </row>
    <row r="40" spans="1:4" x14ac:dyDescent="0.25">
      <c r="A40" s="7" t="s">
        <v>38</v>
      </c>
      <c r="B40" s="12">
        <v>1.8474111129763001E-13</v>
      </c>
      <c r="C40" s="7"/>
      <c r="D40" s="7"/>
    </row>
    <row r="41" spans="1:4" x14ac:dyDescent="0.25">
      <c r="A41" s="7"/>
      <c r="B41" s="7"/>
      <c r="C41" s="7"/>
      <c r="D41" s="7"/>
    </row>
    <row r="42" spans="1:4" x14ac:dyDescent="0.25">
      <c r="A42" s="7" t="s">
        <v>39</v>
      </c>
      <c r="B42" s="7" t="s">
        <v>40</v>
      </c>
      <c r="C42" s="7"/>
      <c r="D42" s="7"/>
    </row>
    <row r="43" spans="1:4" x14ac:dyDescent="0.25">
      <c r="A43" s="7"/>
      <c r="B43" s="7"/>
      <c r="C43" s="7"/>
      <c r="D43" s="7"/>
    </row>
    <row r="44" spans="1:4" x14ac:dyDescent="0.25">
      <c r="A44" s="7" t="s">
        <v>41</v>
      </c>
      <c r="B44" s="7" t="s">
        <v>105</v>
      </c>
      <c r="C44" s="7"/>
      <c r="D44" s="7"/>
    </row>
    <row r="45" spans="1:4" x14ac:dyDescent="0.25">
      <c r="A45" s="7"/>
      <c r="B45" s="7"/>
      <c r="C45" s="7"/>
      <c r="D45" s="7"/>
    </row>
    <row r="46" spans="1:4" x14ac:dyDescent="0.25">
      <c r="A46" s="7" t="s">
        <v>42</v>
      </c>
      <c r="B46" s="12">
        <v>125329</v>
      </c>
      <c r="C46" s="7"/>
      <c r="D46" s="7"/>
    </row>
    <row r="47" spans="1:4" x14ac:dyDescent="0.25">
      <c r="A47" s="7"/>
      <c r="B47" s="7"/>
      <c r="C47" s="7"/>
      <c r="D47" s="7"/>
    </row>
    <row r="48" spans="1:4" x14ac:dyDescent="0.25">
      <c r="A48" s="7" t="s">
        <v>43</v>
      </c>
      <c r="B48" s="12">
        <v>3301</v>
      </c>
      <c r="C48" s="7"/>
      <c r="D48" s="7"/>
    </row>
    <row r="49" spans="1:4" x14ac:dyDescent="0.25">
      <c r="A49" s="7"/>
      <c r="B49" s="7"/>
      <c r="C49" s="7"/>
      <c r="D49" s="7"/>
    </row>
    <row r="50" spans="1:4" x14ac:dyDescent="0.25">
      <c r="A50" s="7" t="s">
        <v>44</v>
      </c>
      <c r="B50" s="12">
        <v>0</v>
      </c>
      <c r="C50" s="7"/>
      <c r="D50" s="7"/>
    </row>
    <row r="51" spans="1:4" x14ac:dyDescent="0.25">
      <c r="A51" s="7"/>
      <c r="B51" s="7"/>
      <c r="C51" s="7"/>
      <c r="D51" s="7"/>
    </row>
    <row r="52" spans="1:4" x14ac:dyDescent="0.25">
      <c r="A52" s="7" t="s">
        <v>45</v>
      </c>
      <c r="B52" s="7" t="s">
        <v>106</v>
      </c>
      <c r="C52" s="7"/>
      <c r="D52" s="7"/>
    </row>
    <row r="53" spans="1:4" x14ac:dyDescent="0.25">
      <c r="A53" s="7"/>
      <c r="B53" s="7"/>
      <c r="C53" s="7"/>
      <c r="D53" s="7"/>
    </row>
    <row r="54" spans="1:4" x14ac:dyDescent="0.25">
      <c r="A54" s="7" t="s">
        <v>67</v>
      </c>
      <c r="B54" s="7"/>
      <c r="C54" s="7"/>
      <c r="D54" s="7"/>
    </row>
    <row r="55" spans="1:4" x14ac:dyDescent="0.25">
      <c r="A55" s="7"/>
      <c r="B55" s="7"/>
      <c r="C55" s="7"/>
      <c r="D55" s="7"/>
    </row>
    <row r="56" spans="1:4" x14ac:dyDescent="0.25">
      <c r="A56" s="7" t="s">
        <v>107</v>
      </c>
      <c r="B56" s="7"/>
      <c r="C56" s="7"/>
      <c r="D56" s="7"/>
    </row>
    <row r="57" spans="1:4" x14ac:dyDescent="0.25">
      <c r="A57" s="7" t="s">
        <v>69</v>
      </c>
      <c r="B57" s="7"/>
      <c r="C57" s="7"/>
      <c r="D57" s="7"/>
    </row>
    <row r="58" spans="1:4" x14ac:dyDescent="0.25">
      <c r="A58" s="7"/>
      <c r="B58" s="7"/>
      <c r="C58" s="7"/>
      <c r="D58" s="7"/>
    </row>
    <row r="59" spans="1:4" x14ac:dyDescent="0.25">
      <c r="A59" s="7" t="s">
        <v>46</v>
      </c>
      <c r="B59" s="7"/>
      <c r="C59" s="7"/>
      <c r="D59" s="7"/>
    </row>
    <row r="60" spans="1:4" x14ac:dyDescent="0.25">
      <c r="A60" s="7"/>
      <c r="B60" s="7"/>
      <c r="C60" s="7"/>
      <c r="D60" s="7"/>
    </row>
    <row r="61" spans="1:4" x14ac:dyDescent="0.25">
      <c r="A61" s="7" t="s">
        <v>47</v>
      </c>
      <c r="B61" s="7"/>
      <c r="C61" s="7"/>
      <c r="D61" s="7"/>
    </row>
    <row r="62" spans="1:4" x14ac:dyDescent="0.25">
      <c r="A62" s="7" t="s">
        <v>48</v>
      </c>
      <c r="B62" s="7"/>
      <c r="C62" s="7"/>
      <c r="D62" s="7"/>
    </row>
    <row r="63" spans="1:4" x14ac:dyDescent="0.25">
      <c r="A63" s="7" t="s">
        <v>49</v>
      </c>
      <c r="B63" s="7"/>
      <c r="C63" s="7"/>
      <c r="D63" s="7"/>
    </row>
    <row r="64" spans="1:4" x14ac:dyDescent="0.25">
      <c r="A64" s="7" t="s">
        <v>50</v>
      </c>
      <c r="B64" s="7"/>
      <c r="C64" s="7"/>
      <c r="D64" s="7"/>
    </row>
    <row r="65" spans="1:4" x14ac:dyDescent="0.25">
      <c r="A65" s="7" t="s">
        <v>51</v>
      </c>
      <c r="B65" s="7"/>
      <c r="C65" s="7"/>
      <c r="D65" s="7"/>
    </row>
    <row r="66" spans="1:4" x14ac:dyDescent="0.25">
      <c r="A66" s="7" t="s">
        <v>52</v>
      </c>
      <c r="B66" s="7"/>
      <c r="C66" s="7"/>
      <c r="D66" s="7"/>
    </row>
    <row r="67" spans="1:4" x14ac:dyDescent="0.25">
      <c r="A67" s="7" t="s">
        <v>53</v>
      </c>
      <c r="B67" s="7"/>
      <c r="C67" s="7"/>
      <c r="D67" s="7"/>
    </row>
    <row r="68" spans="1:4" x14ac:dyDescent="0.25">
      <c r="A68" s="7" t="s">
        <v>54</v>
      </c>
      <c r="B68" s="7"/>
      <c r="C68" s="7"/>
      <c r="D68" s="7"/>
    </row>
    <row r="69" spans="1:4" x14ac:dyDescent="0.25">
      <c r="A69" s="7" t="s">
        <v>55</v>
      </c>
      <c r="B69" s="7"/>
      <c r="C69" s="7"/>
      <c r="D69" s="7"/>
    </row>
    <row r="70" spans="1:4" x14ac:dyDescent="0.25">
      <c r="A70" s="7"/>
      <c r="B70" s="7"/>
      <c r="C70" s="7"/>
      <c r="D70" s="7"/>
    </row>
    <row r="71" spans="1:4" x14ac:dyDescent="0.25">
      <c r="A71" s="7" t="s">
        <v>56</v>
      </c>
      <c r="B71" s="7"/>
      <c r="C71" s="7"/>
      <c r="D71" s="7"/>
    </row>
    <row r="72" spans="1:4" x14ac:dyDescent="0.25">
      <c r="A72" s="7"/>
      <c r="B72" s="7"/>
      <c r="C72" s="7"/>
      <c r="D72" s="7"/>
    </row>
    <row r="73" spans="1:4" x14ac:dyDescent="0.25">
      <c r="A73" s="7" t="s">
        <v>47</v>
      </c>
      <c r="B73" s="7"/>
      <c r="C73" s="7"/>
      <c r="D73" s="7"/>
    </row>
    <row r="74" spans="1:4" x14ac:dyDescent="0.25">
      <c r="A74" s="7" t="s">
        <v>57</v>
      </c>
      <c r="B74" s="7"/>
      <c r="C74" s="7"/>
      <c r="D74" s="7"/>
    </row>
    <row r="75" spans="1:4" x14ac:dyDescent="0.25">
      <c r="A75" s="7" t="s">
        <v>85</v>
      </c>
      <c r="B75" s="7" t="s">
        <v>86</v>
      </c>
      <c r="C75" s="7" t="s">
        <v>87</v>
      </c>
      <c r="D75" s="7" t="s">
        <v>88</v>
      </c>
    </row>
    <row r="76" spans="1:4" x14ac:dyDescent="0.25">
      <c r="A76" s="7" t="s">
        <v>89</v>
      </c>
      <c r="B76" s="7" t="s">
        <v>90</v>
      </c>
      <c r="C76" s="7"/>
      <c r="D76" s="7"/>
    </row>
    <row r="77" spans="1:4" x14ac:dyDescent="0.25">
      <c r="A77" s="7"/>
      <c r="B77" s="7"/>
      <c r="C77" s="7"/>
      <c r="D77" s="7"/>
    </row>
    <row r="78" spans="1:4" x14ac:dyDescent="0.25">
      <c r="A78" s="7" t="s">
        <v>47</v>
      </c>
      <c r="B78" s="7"/>
      <c r="C78" s="7"/>
      <c r="D78" s="7"/>
    </row>
    <row r="79" spans="1:4" x14ac:dyDescent="0.25">
      <c r="A79" s="7" t="s">
        <v>58</v>
      </c>
      <c r="B79" s="7"/>
      <c r="C79" s="7"/>
      <c r="D79" s="7"/>
    </row>
    <row r="80" spans="1:4" x14ac:dyDescent="0.25">
      <c r="A80" s="7" t="s">
        <v>91</v>
      </c>
      <c r="B80" s="7" t="s">
        <v>92</v>
      </c>
      <c r="C80" s="7" t="s">
        <v>93</v>
      </c>
      <c r="D80" s="7" t="s">
        <v>94</v>
      </c>
    </row>
    <row r="81" spans="1:4" x14ac:dyDescent="0.25">
      <c r="A81" s="7" t="s">
        <v>93</v>
      </c>
      <c r="B81" s="7" t="s">
        <v>95</v>
      </c>
      <c r="C81" s="7" t="s">
        <v>91</v>
      </c>
      <c r="D81" s="7" t="s">
        <v>96</v>
      </c>
    </row>
    <row r="82" spans="1:4" x14ac:dyDescent="0.25">
      <c r="A82" s="7" t="s">
        <v>93</v>
      </c>
      <c r="B82" s="7" t="s">
        <v>97</v>
      </c>
      <c r="C82" s="7" t="s">
        <v>91</v>
      </c>
      <c r="D82" s="7" t="s">
        <v>98</v>
      </c>
    </row>
    <row r="83" spans="1:4" x14ac:dyDescent="0.25">
      <c r="A83" s="7" t="s">
        <v>99</v>
      </c>
      <c r="B83" s="7" t="s">
        <v>100</v>
      </c>
      <c r="C83" s="7" t="s">
        <v>101</v>
      </c>
      <c r="D83" s="7" t="s">
        <v>102</v>
      </c>
    </row>
    <row r="84" spans="1:4" x14ac:dyDescent="0.25">
      <c r="A84" s="7"/>
      <c r="B84" s="7"/>
      <c r="C84" s="7"/>
      <c r="D84" s="7"/>
    </row>
    <row r="85" spans="1:4" x14ac:dyDescent="0.25">
      <c r="A85" s="7" t="s">
        <v>59</v>
      </c>
      <c r="B85" s="7"/>
      <c r="C85" s="7"/>
      <c r="D85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193B9-D926-48FD-B560-293C10BD1CF3}">
  <dimension ref="A1:M30"/>
  <sheetViews>
    <sheetView tabSelected="1" workbookViewId="0">
      <selection activeCell="E27" sqref="E27"/>
    </sheetView>
  </sheetViews>
  <sheetFormatPr defaultRowHeight="15" x14ac:dyDescent="0.25"/>
  <cols>
    <col min="1" max="1" width="13.85546875" customWidth="1"/>
    <col min="4" max="4" width="11.42578125" customWidth="1"/>
    <col min="5" max="5" width="14" customWidth="1"/>
    <col min="6" max="6" width="12" customWidth="1"/>
    <col min="7" max="7" width="6.42578125" customWidth="1"/>
    <col min="8" max="8" width="11" customWidth="1"/>
    <col min="9" max="9" width="12.28515625" customWidth="1"/>
    <col min="10" max="10" width="5.7109375" customWidth="1"/>
    <col min="11" max="11" width="14.28515625" customWidth="1"/>
    <col min="13" max="13" width="9.85546875" customWidth="1"/>
  </cols>
  <sheetData>
    <row r="1" spans="1:13" ht="18.75" x14ac:dyDescent="0.3">
      <c r="A1" s="14" t="s">
        <v>23</v>
      </c>
    </row>
    <row r="2" spans="1:13" ht="18.75" x14ac:dyDescent="0.3">
      <c r="A2" s="14" t="s">
        <v>73</v>
      </c>
    </row>
    <row r="3" spans="1:13" ht="18.75" x14ac:dyDescent="0.3">
      <c r="A3" s="14" t="s">
        <v>70</v>
      </c>
    </row>
    <row r="4" spans="1:13" ht="18.75" x14ac:dyDescent="0.3">
      <c r="A4" s="14" t="s">
        <v>21</v>
      </c>
    </row>
    <row r="5" spans="1:13" ht="18.75" x14ac:dyDescent="0.3">
      <c r="A5" s="14" t="s">
        <v>65</v>
      </c>
    </row>
    <row r="6" spans="1:13" ht="18.75" x14ac:dyDescent="0.3">
      <c r="A6" s="14" t="s">
        <v>66</v>
      </c>
    </row>
    <row r="7" spans="1:13" x14ac:dyDescent="0.25">
      <c r="A7" t="s">
        <v>22</v>
      </c>
    </row>
    <row r="8" spans="1:13" ht="15.75" x14ac:dyDescent="0.25">
      <c r="B8" s="23" t="s">
        <v>5</v>
      </c>
      <c r="L8" s="25" t="s">
        <v>8</v>
      </c>
    </row>
    <row r="9" spans="1:13" x14ac:dyDescent="0.25">
      <c r="B9" s="3" t="s">
        <v>0</v>
      </c>
      <c r="C9" s="3" t="s">
        <v>1</v>
      </c>
      <c r="D9" s="3" t="s">
        <v>2</v>
      </c>
      <c r="L9" s="3" t="s">
        <v>9</v>
      </c>
      <c r="M9" s="3" t="s">
        <v>10</v>
      </c>
    </row>
    <row r="10" spans="1:13" x14ac:dyDescent="0.25">
      <c r="A10" s="1" t="s">
        <v>13</v>
      </c>
      <c r="B10" s="4">
        <v>9999</v>
      </c>
      <c r="C10" s="4">
        <v>9999</v>
      </c>
      <c r="D10" s="4">
        <v>9999</v>
      </c>
      <c r="K10" s="1" t="s">
        <v>12</v>
      </c>
      <c r="L10" s="4">
        <v>100</v>
      </c>
      <c r="M10" s="4">
        <v>200</v>
      </c>
    </row>
    <row r="11" spans="1:13" x14ac:dyDescent="0.25">
      <c r="A11" s="1" t="s">
        <v>108</v>
      </c>
      <c r="B11" s="4">
        <v>6</v>
      </c>
      <c r="C11" s="4">
        <v>16</v>
      </c>
      <c r="D11" s="4">
        <v>10</v>
      </c>
      <c r="K11" s="1" t="s">
        <v>109</v>
      </c>
      <c r="L11" s="4">
        <v>9</v>
      </c>
      <c r="M11" s="4">
        <v>15</v>
      </c>
    </row>
    <row r="12" spans="1:13" x14ac:dyDescent="0.25">
      <c r="A12" s="1" t="s">
        <v>4</v>
      </c>
      <c r="B12" s="4">
        <v>0.03</v>
      </c>
      <c r="C12" s="4">
        <v>0.01</v>
      </c>
      <c r="D12" s="4">
        <v>0.02</v>
      </c>
      <c r="K12" s="1" t="s">
        <v>11</v>
      </c>
      <c r="L12" s="4">
        <v>2.5000000000000001E-2</v>
      </c>
      <c r="M12" s="4">
        <v>1.4999999999999999E-2</v>
      </c>
    </row>
    <row r="13" spans="1:13" x14ac:dyDescent="0.25">
      <c r="A13" s="1"/>
      <c r="B13" s="4"/>
      <c r="C13" s="4"/>
      <c r="D13" s="4"/>
      <c r="F13" t="s">
        <v>71</v>
      </c>
      <c r="K13" s="1"/>
    </row>
    <row r="14" spans="1:13" x14ac:dyDescent="0.25">
      <c r="F14" t="s">
        <v>72</v>
      </c>
    </row>
    <row r="15" spans="1:13" ht="15.75" x14ac:dyDescent="0.25">
      <c r="A15" s="24" t="s">
        <v>3</v>
      </c>
      <c r="B15" t="s">
        <v>63</v>
      </c>
      <c r="E15" s="1" t="s">
        <v>15</v>
      </c>
      <c r="F15" s="2" t="s">
        <v>116</v>
      </c>
      <c r="G15" s="2"/>
      <c r="H15" s="2" t="s">
        <v>117</v>
      </c>
      <c r="I15" s="2" t="s">
        <v>61</v>
      </c>
      <c r="K15" s="22" t="s">
        <v>62</v>
      </c>
    </row>
    <row r="16" spans="1:13" x14ac:dyDescent="0.25">
      <c r="A16" s="5" t="s">
        <v>6</v>
      </c>
      <c r="B16" s="18">
        <v>0</v>
      </c>
      <c r="C16" s="18">
        <v>99.999999999999901</v>
      </c>
      <c r="D16" s="19">
        <v>0</v>
      </c>
      <c r="E16" s="21">
        <v>0.01</v>
      </c>
      <c r="F16">
        <f>SUMPRODUCT(B$12:D$12,B16:D16)</f>
        <v>0.999999999999999</v>
      </c>
      <c r="G16" s="6" t="str">
        <f>[1]!WB(F16,"=",H16)</f>
        <v>=</v>
      </c>
      <c r="H16">
        <f>E16*I16</f>
        <v>0.999999999999999</v>
      </c>
      <c r="I16" s="20">
        <f>SUM(B16:D16)</f>
        <v>99.999999999999901</v>
      </c>
      <c r="J16" s="15" t="str">
        <f>[1]!WB(I16,"=",K16)</f>
        <v>=</v>
      </c>
      <c r="K16" s="13">
        <f>SUM(L16:M16)</f>
        <v>99.999999999999901</v>
      </c>
      <c r="L16" s="18">
        <v>0</v>
      </c>
      <c r="M16" s="18">
        <v>99.999999999999901</v>
      </c>
    </row>
    <row r="17" spans="1:13" x14ac:dyDescent="0.25">
      <c r="A17" s="5" t="s">
        <v>7</v>
      </c>
      <c r="B17" s="19">
        <v>0</v>
      </c>
      <c r="C17" s="19">
        <v>0</v>
      </c>
      <c r="D17" s="18">
        <v>100.00000000000018</v>
      </c>
      <c r="E17" s="21">
        <v>0.02</v>
      </c>
      <c r="F17">
        <f>SUMPRODUCT(B$12:D$12,B17:D17)</f>
        <v>2.0000000000000036</v>
      </c>
      <c r="G17" s="6" t="str">
        <f>[1]!WB(F17,"=",H17)</f>
        <v>=</v>
      </c>
      <c r="H17">
        <f>E17*I17</f>
        <v>2.0000000000000036</v>
      </c>
      <c r="I17" s="20">
        <f>SUM(B17:D17)</f>
        <v>100.00000000000018</v>
      </c>
      <c r="J17" s="15" t="str">
        <f>[1]!WB(I17,"=",K17)</f>
        <v>=</v>
      </c>
      <c r="K17" s="13">
        <f>SUM(L17:M17)</f>
        <v>100.00000000000018</v>
      </c>
      <c r="L17" s="18">
        <v>0</v>
      </c>
      <c r="M17" s="18">
        <v>100.00000000000018</v>
      </c>
    </row>
    <row r="18" spans="1:13" x14ac:dyDescent="0.25">
      <c r="A18" s="1"/>
      <c r="B18" s="6" t="str">
        <f>[1]!WB(B19,"&lt;=",B10)</f>
        <v>&lt;=</v>
      </c>
      <c r="C18" s="6" t="str">
        <f>[1]!WB(C19,"&lt;=",C10)</f>
        <v>&lt;=</v>
      </c>
      <c r="D18" s="6" t="str">
        <f>[1]!WB(D19,"&lt;=",D10)</f>
        <v>&lt;=</v>
      </c>
      <c r="L18" s="6" t="str">
        <f>[1]!WB(L19,"&lt;=",L10)</f>
        <v>&lt;=</v>
      </c>
      <c r="M18" s="6" t="str">
        <f>[1]!WB(M19,"&lt;=",M10)</f>
        <v>=&lt;=</v>
      </c>
    </row>
    <row r="19" spans="1:13" x14ac:dyDescent="0.25">
      <c r="A19" s="1" t="s">
        <v>14</v>
      </c>
      <c r="B19" s="13">
        <f>SUM(B16:B17)</f>
        <v>0</v>
      </c>
      <c r="C19" s="13">
        <f t="shared" ref="C19:D19" si="0">SUM(C16:C17)</f>
        <v>99.999999999999901</v>
      </c>
      <c r="D19" s="13">
        <f t="shared" si="0"/>
        <v>100.00000000000018</v>
      </c>
      <c r="K19" s="1" t="s">
        <v>19</v>
      </c>
      <c r="L19">
        <f>SUM(L16:L17)</f>
        <v>0</v>
      </c>
      <c r="M19">
        <f>SUM(M16:M17)</f>
        <v>200.00000000000009</v>
      </c>
    </row>
    <row r="20" spans="1:13" x14ac:dyDescent="0.25">
      <c r="E20" s="2" t="s">
        <v>17</v>
      </c>
      <c r="K20" t="s">
        <v>16</v>
      </c>
      <c r="L20" s="21">
        <v>0</v>
      </c>
      <c r="M20" s="21">
        <v>1.4999999999999999E-2</v>
      </c>
    </row>
    <row r="21" spans="1:13" x14ac:dyDescent="0.25">
      <c r="E21" s="16">
        <f>SUMPRODUCT(B11:D11,B19:D19)</f>
        <v>2600</v>
      </c>
      <c r="L21" s="6" t="str">
        <f>[1]!WB(L20,"&lt;=",L12)</f>
        <v>&lt;=</v>
      </c>
      <c r="M21" s="6" t="str">
        <f>[1]!WB(M20,"&lt;=",M12)</f>
        <v>=&lt;=</v>
      </c>
    </row>
    <row r="22" spans="1:13" x14ac:dyDescent="0.25">
      <c r="K22" s="1" t="s">
        <v>114</v>
      </c>
      <c r="L22" s="6">
        <f>SUMPRODUCT(L16:L17,$E16:$E17)</f>
        <v>0</v>
      </c>
      <c r="M22" s="6">
        <f>SUMPRODUCT(M16:M17,$E16:$E17)</f>
        <v>3.0000000000000027</v>
      </c>
    </row>
    <row r="23" spans="1:13" x14ac:dyDescent="0.25">
      <c r="A23" t="s">
        <v>118</v>
      </c>
      <c r="K23" s="1"/>
      <c r="L23" s="6" t="str">
        <f>[1]!WB(L22,"=",L24)</f>
        <v>=</v>
      </c>
      <c r="M23" s="6" t="str">
        <f>[1]!WB(M22,"=",M24)</f>
        <v>=</v>
      </c>
    </row>
    <row r="24" spans="1:13" x14ac:dyDescent="0.25">
      <c r="A24" t="s">
        <v>119</v>
      </c>
      <c r="K24" s="1" t="s">
        <v>115</v>
      </c>
      <c r="L24" s="6">
        <f>L20*L19</f>
        <v>0</v>
      </c>
      <c r="M24" s="6">
        <f>M20*M19</f>
        <v>3.0000000000000013</v>
      </c>
    </row>
    <row r="25" spans="1:13" x14ac:dyDescent="0.25">
      <c r="F25" s="2"/>
      <c r="G25" s="2"/>
      <c r="H25" s="2"/>
      <c r="I25" s="2"/>
      <c r="J25" s="2"/>
      <c r="K25" s="2" t="s">
        <v>18</v>
      </c>
    </row>
    <row r="26" spans="1:13" x14ac:dyDescent="0.25">
      <c r="A26" t="s">
        <v>110</v>
      </c>
      <c r="F26" s="16"/>
      <c r="G26" s="16"/>
      <c r="H26" s="16"/>
      <c r="K26" s="20">
        <f>SUMPRODUCT(L11:M11,L19:M19)</f>
        <v>3000.0000000000014</v>
      </c>
    </row>
    <row r="27" spans="1:13" x14ac:dyDescent="0.25">
      <c r="A27" t="s">
        <v>111</v>
      </c>
      <c r="J27" s="1" t="s">
        <v>20</v>
      </c>
      <c r="K27" s="17">
        <f>K26-E21</f>
        <v>400.00000000000136</v>
      </c>
    </row>
    <row r="28" spans="1:13" x14ac:dyDescent="0.25">
      <c r="A28" t="s">
        <v>113</v>
      </c>
    </row>
    <row r="29" spans="1:13" x14ac:dyDescent="0.25">
      <c r="A29" t="s">
        <v>112</v>
      </c>
    </row>
    <row r="30" spans="1:13" x14ac:dyDescent="0.25">
      <c r="A30" t="s">
        <v>120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hassl</dc:creator>
  <cp:lastModifiedBy>Stéphane François</cp:lastModifiedBy>
  <dcterms:created xsi:type="dcterms:W3CDTF">2018-04-24T22:57:27Z</dcterms:created>
  <dcterms:modified xsi:type="dcterms:W3CDTF">2018-05-21T13:53:02Z</dcterms:modified>
</cp:coreProperties>
</file>