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DD5022E8-76D8-4283-94BD-6536ACE15BCA}" xr6:coauthVersionLast="47" xr6:coauthVersionMax="47" xr10:uidLastSave="{00000000-0000-0000-0000-000000000000}"/>
  <bookViews>
    <workbookView xWindow="1500" yWindow="1125" windowWidth="25680" windowHeight="15015" activeTab="1" xr2:uid="{00000000-000D-0000-FFFF-FFFF00000000}"/>
  </bookViews>
  <sheets>
    <sheet name="WB! Status" sheetId="12" r:id="rId1"/>
    <sheet name="PortPercentile" sheetId="1" r:id="rId2"/>
  </sheets>
  <externalReferences>
    <externalReference r:id="rId3"/>
  </externalReferences>
  <definedNames>
    <definedName name="WBBINBloP">PortPercentile!$H$12:$H$23</definedName>
    <definedName name="WBMAX">PortPercentile!$F$8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L2" i="1" l="1"/>
  <c r="K8" i="1" l="1"/>
  <c r="J4" i="1"/>
  <c r="F23" i="1"/>
  <c r="F22" i="1"/>
  <c r="F21" i="1"/>
  <c r="F20" i="1"/>
  <c r="F19" i="1"/>
  <c r="F18" i="1"/>
  <c r="F17" i="1"/>
  <c r="F16" i="1"/>
  <c r="F15" i="1"/>
  <c r="F14" i="1"/>
  <c r="F13" i="1"/>
  <c r="F12" i="1"/>
  <c r="M8" i="1"/>
  <c r="I17" i="1"/>
  <c r="G14" i="1"/>
  <c r="L8" i="1"/>
  <c r="G18" i="1"/>
  <c r="I19" i="1"/>
  <c r="I14" i="1"/>
  <c r="G17" i="1"/>
  <c r="G21" i="1"/>
  <c r="G23" i="1"/>
  <c r="G13" i="1"/>
  <c r="G12" i="1"/>
  <c r="I22" i="1"/>
  <c r="I15" i="1"/>
  <c r="I20" i="1"/>
  <c r="I16" i="1"/>
  <c r="G22" i="1"/>
  <c r="G16" i="1"/>
  <c r="I12" i="1"/>
  <c r="G20" i="1"/>
  <c r="I23" i="1"/>
  <c r="I8" i="1" l="1"/>
  <c r="G19" i="1"/>
  <c r="J8" i="1"/>
  <c r="I18" i="1"/>
  <c r="G15" i="1"/>
  <c r="I21" i="1"/>
  <c r="I13" i="1"/>
</calcChain>
</file>

<file path=xl/sharedStrings.xml><?xml version="1.0" encoding="utf-8"?>
<sst xmlns="http://schemas.openxmlformats.org/spreadsheetml/2006/main" count="79" uniqueCount="73">
  <si>
    <t>Scenario</t>
  </si>
  <si>
    <t>return</t>
  </si>
  <si>
    <t>%tile pt=</t>
  </si>
  <si>
    <t>Data from original Markowitz example.</t>
  </si>
  <si>
    <t>Portfolio Selection with a Value At Risk/ Percentile Metric</t>
  </si>
  <si>
    <t>Choose a portfolio so as to maximize a specified percentile</t>
  </si>
  <si>
    <t xml:space="preserve"> Amount to allocate to each investment</t>
  </si>
  <si>
    <t>BigM=</t>
  </si>
  <si>
    <t xml:space="preserve"> : Maximize</t>
  </si>
  <si>
    <t xml:space="preserve"> DIRECTION:              Maximize</t>
  </si>
  <si>
    <t xml:space="preserve"> ACTIVE:                 0</t>
  </si>
  <si>
    <t xml:space="preserve"> SOLUTION TIME:          0 Hours  0 Minutes  0 Seconds</t>
  </si>
  <si>
    <t xml:space="preserve"> ERROR / WARNING MESSAGES:</t>
  </si>
  <si>
    <t xml:space="preserve"> ***WARNING***</t>
  </si>
  <si>
    <t xml:space="preserve">   Unsupported Functions (Help Reference: FORMULA2):</t>
  </si>
  <si>
    <t xml:space="preserve">   The cells listed contain spreadsheet functions that are not defined in What'sBest.</t>
  </si>
  <si>
    <t xml:space="preserve">   The numeric values for these cells are taken from the spreadsheet directly</t>
  </si>
  <si>
    <t xml:space="preserve">   without recalculation</t>
  </si>
  <si>
    <t xml:space="preserve">   (cell addresses listed at bottom of tab).</t>
  </si>
  <si>
    <t xml:space="preserve">   String Arguments Found (Help Reference: STRARG):</t>
  </si>
  <si>
    <t xml:space="preserve">   Text arguments have been found in formulas. Their values have been</t>
  </si>
  <si>
    <t xml:space="preserve">   taken to be zero. This can lead to infeasible or sub-optimal solutions.</t>
  </si>
  <si>
    <t xml:space="preserve">   Please check the returned solution carefully. This warning can be turned</t>
  </si>
  <si>
    <t xml:space="preserve">   off via the WB|Options|General menu</t>
  </si>
  <si>
    <t xml:space="preserve"> LISTING:</t>
  </si>
  <si>
    <t xml:space="preserve">   List of unsupported functions:</t>
  </si>
  <si>
    <t xml:space="preserve">   List of cells containing text arguments:</t>
  </si>
  <si>
    <t xml:space="preserve"> End of Report</t>
  </si>
  <si>
    <t xml:space="preserve"> DATE GENERATED: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</si>
  <si>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</si>
  <si>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</si>
  <si>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</si>
  <si>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Continuous                     3</t>
  </si>
  <si>
    <t xml:space="preserve">         Integers/Binaries            0/12        Unlimited</t>
  </si>
  <si>
    <t xml:space="preserve">     Strings                            0</t>
  </si>
  <si>
    <t xml:space="preserve">   Nonlinears                           0         Unlimited</t>
  </si>
  <si>
    <t xml:space="preserve"> MODEL TYPE:             Mixed Integer / Linear (Mixed Integer Linear Program)</t>
  </si>
  <si>
    <t xml:space="preserve"> SOLUTION STATUS:        GLOBALLY OPTIMAL</t>
  </si>
  <si>
    <t xml:space="preserve"> SOLVER TYPE:            Branch-and-Bound</t>
  </si>
  <si>
    <t>Total:</t>
  </si>
  <si>
    <t xml:space="preserve">     Constraints                       27         Unlimited</t>
  </si>
  <si>
    <t>Y(i) = 1 =&gt; x(i) &lt;= T</t>
  </si>
  <si>
    <t>Y(i) = 0 =&gt; x(i) &gt;= T</t>
  </si>
  <si>
    <t xml:space="preserve">   Warning: A percentile objective does not satisfy</t>
  </si>
  <si>
    <t>various sensibility axioms,  so use with caution.</t>
  </si>
  <si>
    <t xml:space="preserve"> What'sBest!® 12.0.0.0 (Nov 06, 2012) - Library 8.0.3.224 - 64-bit - Status Report -</t>
  </si>
  <si>
    <t xml:space="preserve">   Minimum coefficient value:        0.728  on portcvar!C8</t>
  </si>
  <si>
    <t xml:space="preserve">   Minimum coefficient in formula:   portcvar!F14</t>
  </si>
  <si>
    <t xml:space="preserve"> OBJECTIVE VALUE:        1.0225043863862</t>
  </si>
  <si>
    <t xml:space="preserve"> BEST OBJECTIVE BOUND:   1.0225043863862</t>
  </si>
  <si>
    <t xml:space="preserve">   portcvar!I8</t>
  </si>
  <si>
    <t xml:space="preserve">   portcvar!M8</t>
  </si>
  <si>
    <t>Constrain # points below %tile pt.</t>
  </si>
  <si>
    <t>We use a 0/1 variable for each scenario to indicate if it is &lt;= %tile point.</t>
  </si>
  <si>
    <t xml:space="preserve">   Total Cells                        100</t>
  </si>
  <si>
    <t xml:space="preserve">     Numerics                          73</t>
  </si>
  <si>
    <t xml:space="preserve">       Adjustables                     15         Unlimited</t>
  </si>
  <si>
    <t xml:space="preserve">         Free                           0</t>
  </si>
  <si>
    <t xml:space="preserve">       Constants                       43</t>
  </si>
  <si>
    <t xml:space="preserve">       Formulas                        15</t>
  </si>
  <si>
    <t xml:space="preserve">   Coefficients                       143</t>
  </si>
  <si>
    <t xml:space="preserve">   Maximum coefficient value:        2.2025043863862  on &lt;RHS&gt;</t>
  </si>
  <si>
    <t xml:space="preserve">   Maximum coefficient in formula:   portcvar!G11</t>
  </si>
  <si>
    <t xml:space="preserve"> STEPS:                  0</t>
  </si>
  <si>
    <t xml:space="preserve"> INFEASIBILITY:          0</t>
  </si>
  <si>
    <t xml:space="preserve"> TRIES:                  15</t>
  </si>
  <si>
    <t>ATT</t>
  </si>
  <si>
    <t>GMC</t>
  </si>
  <si>
    <t>USX</t>
  </si>
  <si>
    <t>of its returns distribution, based on discrete/scenario data.</t>
  </si>
  <si>
    <t>%tile(left tail) frac.=</t>
  </si>
  <si>
    <t>Keywords:   Excel, Markowitz,  Percentile, Portfolio, Risk management, Scenario, Value at Risk,  VaR, What'sBest</t>
  </si>
  <si>
    <t># scenarios/obs.=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</si>
</sst>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\ dd\,\ yyyy"/>
    <numFmt numFmtId="165" formatCode="hh:mm\ AM/PM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12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ourier"/>
      <family val="3"/>
    </font>
    <font>
      <sz val="9"/>
      <color indexed="10"/>
      <name val="Courier"/>
      <family val="3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1" fillId="8" borderId="8" applyNumberFormat="0" applyFont="0" applyAlignment="0" applyProtection="0"/>
    <xf numFmtId="0" fontId="10" fillId="6" borderId="5" applyNumberFormat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" fillId="33" borderId="0" applyNumberFormat="0" applyBorder="0" applyAlignment="0">
      <protection locked="0"/>
    </xf>
  </cellStyleXfs>
  <cellXfs count="23">
    <xf numFmtId="0" fontId="0" fillId="0" borderId="0" xfId="0"/>
    <xf numFmtId="0" fontId="18" fillId="0" borderId="0" xfId="25" applyFont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19" fillId="0" borderId="0" xfId="0" applyFont="1" applyAlignment="1">
      <alignment horizontal="right"/>
    </xf>
    <xf numFmtId="0" fontId="1" fillId="8" borderId="8" xfId="38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164" fontId="23" fillId="0" borderId="0" xfId="0" applyNumberFormat="1" applyFont="1" applyAlignment="1">
      <alignment horizontal="left"/>
    </xf>
    <xf numFmtId="165" fontId="23" fillId="0" borderId="0" xfId="0" applyNumberFormat="1" applyFont="1" applyAlignment="1">
      <alignment horizontal="left"/>
    </xf>
    <xf numFmtId="0" fontId="0" fillId="0" borderId="0" xfId="0" quotePrefix="1"/>
    <xf numFmtId="0" fontId="24" fillId="0" borderId="0" xfId="0" applyFont="1"/>
    <xf numFmtId="0" fontId="25" fillId="0" borderId="0" xfId="25" applyFont="1">
      <protection locked="0"/>
    </xf>
    <xf numFmtId="0" fontId="25" fillId="0" borderId="0" xfId="25" applyFont="1" applyAlignment="1">
      <alignment horizontal="center"/>
      <protection locked="0"/>
    </xf>
    <xf numFmtId="0" fontId="19" fillId="0" borderId="0" xfId="0" applyFont="1" applyAlignment="1">
      <alignment horizontal="left"/>
    </xf>
    <xf numFmtId="0" fontId="1" fillId="33" borderId="0" xfId="43">
      <protection locked="0"/>
    </xf>
    <xf numFmtId="0" fontId="0" fillId="8" borderId="8" xfId="38" applyFont="1" applyAlignment="1">
      <alignment horizontal="center"/>
    </xf>
    <xf numFmtId="0" fontId="25" fillId="8" borderId="8" xfId="38" applyFont="1"/>
    <xf numFmtId="0" fontId="22" fillId="0" borderId="0" xfId="0" applyFont="1" applyAlignment="1">
      <alignment horizontal="right"/>
    </xf>
    <xf numFmtId="0" fontId="22" fillId="8" borderId="8" xfId="38" applyFont="1"/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djustable" xfId="25" xr:uid="{00000000-0005-0000-0000-000018000000}"/>
    <cellStyle name="Bad" xfId="26" builtinId="27" customBuiltin="1"/>
    <cellStyle name="Best" xfId="43" xr:uid="{00000000-0005-0000-0000-00001A000000}"/>
    <cellStyle name="Calculation" xfId="27" builtinId="22" customBuiltin="1"/>
    <cellStyle name="Check Cell" xfId="28" builtinId="23" customBuiltin="1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7"/>
  <sheetViews>
    <sheetView showGridLines="0" workbookViewId="0"/>
  </sheetViews>
  <sheetFormatPr defaultRowHeight="15" x14ac:dyDescent="0.25"/>
  <cols>
    <col min="1" max="4" width="25.7109375" customWidth="1"/>
  </cols>
  <sheetData>
    <row r="1" spans="1:3" x14ac:dyDescent="0.25">
      <c r="A1" s="10" t="s">
        <v>45</v>
      </c>
      <c r="B1" s="10"/>
      <c r="C1" s="10"/>
    </row>
    <row r="2" spans="1:3" x14ac:dyDescent="0.25">
      <c r="A2" s="10"/>
      <c r="B2" s="10"/>
      <c r="C2" s="10"/>
    </row>
    <row r="3" spans="1:3" x14ac:dyDescent="0.25">
      <c r="A3" s="10" t="s">
        <v>28</v>
      </c>
      <c r="B3" s="11">
        <v>41228.611145833333</v>
      </c>
      <c r="C3" s="12">
        <v>41228.611145833333</v>
      </c>
    </row>
    <row r="4" spans="1:3" x14ac:dyDescent="0.25">
      <c r="A4" s="10"/>
      <c r="B4" s="10"/>
      <c r="C4" s="10"/>
    </row>
    <row r="5" spans="1:3" x14ac:dyDescent="0.25">
      <c r="A5" s="10"/>
      <c r="B5" s="10"/>
      <c r="C5" s="10"/>
    </row>
    <row r="6" spans="1:3" x14ac:dyDescent="0.25">
      <c r="A6" s="10" t="s">
        <v>29</v>
      </c>
      <c r="B6" s="10"/>
      <c r="C6" s="10"/>
    </row>
    <row r="7" spans="1:3" x14ac:dyDescent="0.25">
      <c r="A7" s="10"/>
      <c r="B7" s="10"/>
      <c r="C7" s="10"/>
    </row>
    <row r="8" spans="1:3" x14ac:dyDescent="0.25">
      <c r="A8" s="10" t="s">
        <v>30</v>
      </c>
      <c r="B8" s="10"/>
      <c r="C8" s="10"/>
    </row>
    <row r="9" spans="1:3" x14ac:dyDescent="0.25">
      <c r="A9" s="10" t="s">
        <v>31</v>
      </c>
      <c r="B9" s="10"/>
      <c r="C9" s="10"/>
    </row>
    <row r="10" spans="1:3" x14ac:dyDescent="0.25">
      <c r="A10" s="10" t="s">
        <v>54</v>
      </c>
      <c r="B10" s="10"/>
      <c r="C10" s="10"/>
    </row>
    <row r="11" spans="1:3" x14ac:dyDescent="0.25">
      <c r="A11" s="10" t="s">
        <v>55</v>
      </c>
      <c r="B11" s="10"/>
      <c r="C11" s="10"/>
    </row>
    <row r="12" spans="1:3" x14ac:dyDescent="0.25">
      <c r="A12" s="10" t="s">
        <v>56</v>
      </c>
      <c r="B12" s="10"/>
      <c r="C12" s="10"/>
    </row>
    <row r="13" spans="1:3" x14ac:dyDescent="0.25">
      <c r="A13" s="10" t="s">
        <v>32</v>
      </c>
      <c r="B13" s="10"/>
      <c r="C13" s="10"/>
    </row>
    <row r="14" spans="1:3" x14ac:dyDescent="0.25">
      <c r="A14" s="10" t="s">
        <v>57</v>
      </c>
      <c r="B14" s="10"/>
      <c r="C14" s="10"/>
    </row>
    <row r="15" spans="1:3" x14ac:dyDescent="0.25">
      <c r="A15" s="10" t="s">
        <v>33</v>
      </c>
      <c r="B15" s="10"/>
      <c r="C15" s="10"/>
    </row>
    <row r="16" spans="1:3" x14ac:dyDescent="0.25">
      <c r="A16" s="10" t="s">
        <v>58</v>
      </c>
      <c r="B16" s="10"/>
      <c r="C16" s="10"/>
    </row>
    <row r="17" spans="1:3" x14ac:dyDescent="0.25">
      <c r="A17" s="10" t="s">
        <v>59</v>
      </c>
      <c r="B17" s="10"/>
      <c r="C17" s="10"/>
    </row>
    <row r="18" spans="1:3" x14ac:dyDescent="0.25">
      <c r="A18" s="10" t="s">
        <v>34</v>
      </c>
      <c r="B18" s="10"/>
      <c r="C18" s="10"/>
    </row>
    <row r="19" spans="1:3" x14ac:dyDescent="0.25">
      <c r="A19" s="10" t="s">
        <v>40</v>
      </c>
      <c r="B19" s="10"/>
      <c r="C19" s="10"/>
    </row>
    <row r="20" spans="1:3" x14ac:dyDescent="0.25">
      <c r="A20" s="10" t="s">
        <v>35</v>
      </c>
      <c r="B20" s="10"/>
      <c r="C20" s="10"/>
    </row>
    <row r="21" spans="1:3" x14ac:dyDescent="0.25">
      <c r="A21" s="10" t="s">
        <v>60</v>
      </c>
      <c r="B21" s="10"/>
      <c r="C21" s="10"/>
    </row>
    <row r="22" spans="1:3" x14ac:dyDescent="0.25">
      <c r="A22" s="10"/>
      <c r="B22" s="10"/>
      <c r="C22" s="10"/>
    </row>
    <row r="23" spans="1:3" x14ac:dyDescent="0.25">
      <c r="A23" s="10" t="s">
        <v>46</v>
      </c>
      <c r="B23" s="10"/>
      <c r="C23" s="10"/>
    </row>
    <row r="24" spans="1:3" x14ac:dyDescent="0.25">
      <c r="A24" s="10" t="s">
        <v>47</v>
      </c>
      <c r="B24" s="10"/>
      <c r="C24" s="10"/>
    </row>
    <row r="25" spans="1:3" x14ac:dyDescent="0.25">
      <c r="A25" s="10" t="s">
        <v>61</v>
      </c>
      <c r="B25" s="10"/>
      <c r="C25" s="10"/>
    </row>
    <row r="26" spans="1:3" x14ac:dyDescent="0.25">
      <c r="A26" s="10" t="s">
        <v>62</v>
      </c>
      <c r="B26" s="10"/>
      <c r="C26" s="10"/>
    </row>
    <row r="27" spans="1:3" x14ac:dyDescent="0.25">
      <c r="A27" s="10"/>
      <c r="B27" s="10"/>
      <c r="C27" s="10"/>
    </row>
    <row r="28" spans="1:3" x14ac:dyDescent="0.25">
      <c r="A28" s="10" t="s">
        <v>36</v>
      </c>
      <c r="B28" s="10"/>
      <c r="C28" s="10"/>
    </row>
    <row r="29" spans="1:3" x14ac:dyDescent="0.25">
      <c r="A29" s="10"/>
      <c r="B29" s="10"/>
      <c r="C29" s="10"/>
    </row>
    <row r="30" spans="1:3" x14ac:dyDescent="0.25">
      <c r="A30" s="14" t="s">
        <v>37</v>
      </c>
      <c r="B30" s="10"/>
      <c r="C30" s="10"/>
    </row>
    <row r="31" spans="1:3" x14ac:dyDescent="0.25">
      <c r="A31" s="10"/>
      <c r="B31" s="10"/>
      <c r="C31" s="10"/>
    </row>
    <row r="32" spans="1:3" x14ac:dyDescent="0.25">
      <c r="A32" s="10" t="s">
        <v>48</v>
      </c>
      <c r="B32" s="10"/>
      <c r="C32" s="10"/>
    </row>
    <row r="33" spans="1:3" x14ac:dyDescent="0.25">
      <c r="A33" s="10"/>
      <c r="B33" s="10"/>
      <c r="C33" s="10"/>
    </row>
    <row r="34" spans="1:3" x14ac:dyDescent="0.25">
      <c r="A34" s="10" t="s">
        <v>9</v>
      </c>
      <c r="B34" s="10"/>
      <c r="C34" s="10"/>
    </row>
    <row r="35" spans="1:3" x14ac:dyDescent="0.25">
      <c r="A35" s="10"/>
      <c r="B35" s="10"/>
      <c r="C35" s="10"/>
    </row>
    <row r="36" spans="1:3" x14ac:dyDescent="0.25">
      <c r="A36" s="10" t="s">
        <v>38</v>
      </c>
      <c r="B36" s="10"/>
      <c r="C36" s="10"/>
    </row>
    <row r="37" spans="1:3" x14ac:dyDescent="0.25">
      <c r="A37" s="10"/>
      <c r="B37" s="10"/>
      <c r="C37" s="10"/>
    </row>
    <row r="38" spans="1:3" x14ac:dyDescent="0.25">
      <c r="A38" s="10" t="s">
        <v>65</v>
      </c>
      <c r="B38" s="10"/>
      <c r="C38" s="10"/>
    </row>
    <row r="39" spans="1:3" x14ac:dyDescent="0.25">
      <c r="A39" s="10"/>
      <c r="B39" s="10"/>
      <c r="C39" s="10"/>
    </row>
    <row r="40" spans="1:3" x14ac:dyDescent="0.25">
      <c r="A40" s="10" t="s">
        <v>64</v>
      </c>
      <c r="B40" s="10"/>
      <c r="C40" s="10"/>
    </row>
    <row r="41" spans="1:3" x14ac:dyDescent="0.25">
      <c r="A41" s="10"/>
      <c r="B41" s="10"/>
      <c r="C41" s="10"/>
    </row>
    <row r="42" spans="1:3" x14ac:dyDescent="0.25">
      <c r="A42" s="10" t="s">
        <v>49</v>
      </c>
      <c r="B42" s="10"/>
      <c r="C42" s="10"/>
    </row>
    <row r="43" spans="1:3" x14ac:dyDescent="0.25">
      <c r="A43" s="10"/>
      <c r="B43" s="10"/>
      <c r="C43" s="10"/>
    </row>
    <row r="44" spans="1:3" x14ac:dyDescent="0.25">
      <c r="A44" s="10" t="s">
        <v>63</v>
      </c>
      <c r="B44" s="10"/>
      <c r="C44" s="10"/>
    </row>
    <row r="45" spans="1:3" x14ac:dyDescent="0.25">
      <c r="A45" s="10"/>
      <c r="B45" s="10"/>
      <c r="C45" s="10"/>
    </row>
    <row r="46" spans="1:3" x14ac:dyDescent="0.25">
      <c r="A46" s="10" t="s">
        <v>10</v>
      </c>
      <c r="B46" s="10"/>
      <c r="C46" s="10"/>
    </row>
    <row r="47" spans="1:3" x14ac:dyDescent="0.25">
      <c r="A47" s="10"/>
      <c r="B47" s="10"/>
      <c r="C47" s="10"/>
    </row>
    <row r="48" spans="1:3" x14ac:dyDescent="0.25">
      <c r="A48" s="10" t="s">
        <v>11</v>
      </c>
      <c r="B48" s="10"/>
      <c r="C48" s="10"/>
    </row>
    <row r="49" spans="1:3" x14ac:dyDescent="0.25">
      <c r="A49" s="10"/>
      <c r="B49" s="10"/>
      <c r="C49" s="10"/>
    </row>
    <row r="50" spans="1:3" x14ac:dyDescent="0.25">
      <c r="A50" s="10" t="s">
        <v>12</v>
      </c>
      <c r="B50" s="10"/>
      <c r="C50" s="10"/>
    </row>
    <row r="51" spans="1:3" x14ac:dyDescent="0.25">
      <c r="A51" s="10"/>
      <c r="B51" s="10"/>
      <c r="C51" s="10"/>
    </row>
    <row r="52" spans="1:3" x14ac:dyDescent="0.25">
      <c r="A52" s="10" t="s">
        <v>13</v>
      </c>
      <c r="B52" s="10"/>
      <c r="C52" s="10"/>
    </row>
    <row r="53" spans="1:3" x14ac:dyDescent="0.25">
      <c r="A53" s="10" t="s">
        <v>14</v>
      </c>
      <c r="B53" s="10"/>
      <c r="C53" s="10"/>
    </row>
    <row r="54" spans="1:3" x14ac:dyDescent="0.25">
      <c r="A54" s="10" t="s">
        <v>15</v>
      </c>
      <c r="B54" s="10"/>
      <c r="C54" s="10"/>
    </row>
    <row r="55" spans="1:3" x14ac:dyDescent="0.25">
      <c r="A55" s="10" t="s">
        <v>16</v>
      </c>
      <c r="B55" s="10"/>
      <c r="C55" s="10"/>
    </row>
    <row r="56" spans="1:3" x14ac:dyDescent="0.25">
      <c r="A56" s="10" t="s">
        <v>17</v>
      </c>
      <c r="B56" s="10"/>
      <c r="C56" s="10"/>
    </row>
    <row r="57" spans="1:3" x14ac:dyDescent="0.25">
      <c r="A57" s="10" t="s">
        <v>18</v>
      </c>
      <c r="B57" s="10"/>
      <c r="C57" s="10"/>
    </row>
    <row r="58" spans="1:3" x14ac:dyDescent="0.25">
      <c r="A58" s="10"/>
      <c r="B58" s="10"/>
      <c r="C58" s="10"/>
    </row>
    <row r="59" spans="1:3" x14ac:dyDescent="0.25">
      <c r="A59" s="10" t="s">
        <v>13</v>
      </c>
      <c r="B59" s="10"/>
      <c r="C59" s="10"/>
    </row>
    <row r="60" spans="1:3" x14ac:dyDescent="0.25">
      <c r="A60" s="10" t="s">
        <v>19</v>
      </c>
      <c r="B60" s="10"/>
      <c r="C60" s="10"/>
    </row>
    <row r="61" spans="1:3" x14ac:dyDescent="0.25">
      <c r="A61" s="10" t="s">
        <v>20</v>
      </c>
      <c r="B61" s="10"/>
      <c r="C61" s="10"/>
    </row>
    <row r="62" spans="1:3" x14ac:dyDescent="0.25">
      <c r="A62" s="10" t="s">
        <v>21</v>
      </c>
      <c r="B62" s="10"/>
      <c r="C62" s="10"/>
    </row>
    <row r="63" spans="1:3" x14ac:dyDescent="0.25">
      <c r="A63" s="10" t="s">
        <v>22</v>
      </c>
      <c r="B63" s="10"/>
      <c r="C63" s="10"/>
    </row>
    <row r="64" spans="1:3" x14ac:dyDescent="0.25">
      <c r="A64" s="10" t="s">
        <v>23</v>
      </c>
      <c r="B64" s="10"/>
      <c r="C64" s="10"/>
    </row>
    <row r="65" spans="1:3" x14ac:dyDescent="0.25">
      <c r="A65" s="10" t="s">
        <v>18</v>
      </c>
      <c r="B65" s="10"/>
      <c r="C65" s="10"/>
    </row>
    <row r="66" spans="1:3" x14ac:dyDescent="0.25">
      <c r="A66" s="10"/>
      <c r="B66" s="10"/>
      <c r="C66" s="10"/>
    </row>
    <row r="67" spans="1:3" x14ac:dyDescent="0.25">
      <c r="A67" s="10" t="s">
        <v>24</v>
      </c>
      <c r="B67" s="10"/>
      <c r="C67" s="10"/>
    </row>
    <row r="68" spans="1:3" x14ac:dyDescent="0.25">
      <c r="A68" s="10"/>
      <c r="B68" s="10"/>
      <c r="C68" s="10"/>
    </row>
    <row r="69" spans="1:3" x14ac:dyDescent="0.25">
      <c r="A69" s="10" t="s">
        <v>13</v>
      </c>
      <c r="B69" s="10"/>
      <c r="C69" s="10"/>
    </row>
    <row r="70" spans="1:3" x14ac:dyDescent="0.25">
      <c r="A70" s="10" t="s">
        <v>25</v>
      </c>
      <c r="B70" s="10"/>
      <c r="C70" s="10"/>
    </row>
    <row r="71" spans="1:3" x14ac:dyDescent="0.25">
      <c r="A71" s="10" t="s">
        <v>50</v>
      </c>
      <c r="B71" s="10" t="s">
        <v>51</v>
      </c>
      <c r="C71" s="10"/>
    </row>
    <row r="72" spans="1:3" x14ac:dyDescent="0.25">
      <c r="A72" s="10"/>
      <c r="B72" s="10"/>
      <c r="C72" s="10"/>
    </row>
    <row r="73" spans="1:3" x14ac:dyDescent="0.25">
      <c r="A73" s="10" t="s">
        <v>13</v>
      </c>
      <c r="B73" s="10"/>
      <c r="C73" s="10"/>
    </row>
    <row r="74" spans="1:3" x14ac:dyDescent="0.25">
      <c r="A74" s="10" t="s">
        <v>26</v>
      </c>
      <c r="B74" s="10"/>
      <c r="C74" s="10"/>
    </row>
    <row r="75" spans="1:3" x14ac:dyDescent="0.25">
      <c r="A75" s="10" t="s">
        <v>50</v>
      </c>
      <c r="B75" s="10" t="s">
        <v>51</v>
      </c>
      <c r="C75" s="10"/>
    </row>
    <row r="76" spans="1:3" x14ac:dyDescent="0.25">
      <c r="A76" s="10"/>
      <c r="B76" s="10"/>
      <c r="C76" s="10"/>
    </row>
    <row r="77" spans="1:3" x14ac:dyDescent="0.25">
      <c r="A77" s="10" t="s">
        <v>27</v>
      </c>
      <c r="B77" s="10"/>
      <c r="C7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5"/>
  <sheetViews>
    <sheetView tabSelected="1" workbookViewId="0">
      <selection activeCell="K4" sqref="K4"/>
    </sheetView>
  </sheetViews>
  <sheetFormatPr defaultRowHeight="15" x14ac:dyDescent="0.25"/>
  <cols>
    <col min="1" max="1" width="3.42578125" customWidth="1"/>
    <col min="2" max="3" width="7.5703125" customWidth="1"/>
    <col min="4" max="4" width="7.28515625" customWidth="1"/>
    <col min="5" max="5" width="18" customWidth="1"/>
    <col min="10" max="10" width="7.85546875" customWidth="1"/>
    <col min="11" max="11" width="7.7109375" customWidth="1"/>
  </cols>
  <sheetData>
    <row r="1" spans="1:13" ht="18.75" x14ac:dyDescent="0.3">
      <c r="A1" s="9" t="s">
        <v>4</v>
      </c>
      <c r="B1" s="7"/>
      <c r="C1" s="7"/>
      <c r="D1" s="7"/>
      <c r="E1" s="7"/>
    </row>
    <row r="2" spans="1:13" ht="18.75" x14ac:dyDescent="0.3">
      <c r="A2" s="9" t="s">
        <v>5</v>
      </c>
      <c r="B2" s="8"/>
      <c r="H2" s="9"/>
      <c r="I2" s="21" t="s">
        <v>70</v>
      </c>
      <c r="J2" s="22">
        <v>0.16666600000000001</v>
      </c>
      <c r="K2" s="21" t="s">
        <v>7</v>
      </c>
      <c r="L2" s="22">
        <f>MAX(B12:D23)-MIN(B12:D23)</f>
        <v>1.18</v>
      </c>
      <c r="M2" s="9"/>
    </row>
    <row r="3" spans="1:13" ht="18.75" x14ac:dyDescent="0.3">
      <c r="A3" s="9" t="s">
        <v>69</v>
      </c>
      <c r="H3" s="9"/>
      <c r="I3" s="9"/>
      <c r="J3" s="9"/>
      <c r="K3" s="9"/>
      <c r="L3" s="9"/>
      <c r="M3" s="9"/>
    </row>
    <row r="4" spans="1:13" ht="18.75" x14ac:dyDescent="0.3">
      <c r="A4" t="s">
        <v>43</v>
      </c>
      <c r="H4" s="9"/>
      <c r="I4" s="21" t="s">
        <v>72</v>
      </c>
      <c r="J4" s="9">
        <f>COUNT(B12:B23)</f>
        <v>12</v>
      </c>
      <c r="K4" s="9"/>
      <c r="L4" s="9"/>
      <c r="M4" s="9"/>
    </row>
    <row r="5" spans="1:13" ht="18.75" x14ac:dyDescent="0.3">
      <c r="A5" t="s">
        <v>44</v>
      </c>
      <c r="H5" s="9"/>
      <c r="I5" s="9"/>
      <c r="J5" s="9"/>
      <c r="K5" s="9"/>
      <c r="L5" s="9"/>
      <c r="M5" s="9"/>
    </row>
    <row r="6" spans="1:13" x14ac:dyDescent="0.25">
      <c r="A6" t="s">
        <v>53</v>
      </c>
    </row>
    <row r="7" spans="1:13" x14ac:dyDescent="0.25">
      <c r="A7" s="6" t="s">
        <v>6</v>
      </c>
      <c r="I7" s="17" t="s">
        <v>52</v>
      </c>
    </row>
    <row r="8" spans="1:13" x14ac:dyDescent="0.25">
      <c r="B8" s="1">
        <v>0</v>
      </c>
      <c r="C8" s="1">
        <v>0.40496046750841042</v>
      </c>
      <c r="D8" s="1">
        <v>0.59503953249158958</v>
      </c>
      <c r="E8" s="3" t="s">
        <v>2</v>
      </c>
      <c r="F8" s="18">
        <v>1.0225043863861942</v>
      </c>
      <c r="G8" t="s">
        <v>8</v>
      </c>
      <c r="I8">
        <f>_xlfn.FLOOR.PRECISE(J2*J4)</f>
        <v>1</v>
      </c>
      <c r="J8" s="2" t="str">
        <f>[1]!WB(I8,"&lt;=",K8)</f>
        <v>&lt;=</v>
      </c>
      <c r="K8">
        <f>SUM(H12:H23)</f>
        <v>2</v>
      </c>
      <c r="L8" s="2" t="str">
        <f>[1]!WB(K8,"&lt;=",M8)</f>
        <v>=&lt;=</v>
      </c>
      <c r="M8" s="13">
        <f>_xlfn.FLOOR.PRECISE(J2*J4+0.99999)</f>
        <v>2</v>
      </c>
    </row>
    <row r="9" spans="1:13" x14ac:dyDescent="0.25">
      <c r="B9" s="15" t="s">
        <v>39</v>
      </c>
      <c r="C9" s="15">
        <f>SUM(B8:D8)</f>
        <v>1</v>
      </c>
      <c r="D9" s="16" t="str">
        <f>[1]!WB(C9,"=",E9)</f>
        <v>=</v>
      </c>
      <c r="E9" s="20">
        <v>1</v>
      </c>
      <c r="J9" s="2"/>
      <c r="L9" s="2"/>
      <c r="M9" s="13"/>
    </row>
    <row r="10" spans="1:13" x14ac:dyDescent="0.25">
      <c r="A10" t="s">
        <v>3</v>
      </c>
      <c r="F10" s="3" t="s">
        <v>0</v>
      </c>
      <c r="H10" t="s">
        <v>41</v>
      </c>
    </row>
    <row r="11" spans="1:13" x14ac:dyDescent="0.25">
      <c r="B11" s="19" t="s">
        <v>66</v>
      </c>
      <c r="C11" s="19" t="s">
        <v>67</v>
      </c>
      <c r="D11" s="19" t="s">
        <v>68</v>
      </c>
      <c r="F11" s="4" t="s">
        <v>1</v>
      </c>
      <c r="H11" s="6" t="s">
        <v>42</v>
      </c>
    </row>
    <row r="12" spans="1:13" x14ac:dyDescent="0.25">
      <c r="B12" s="5">
        <v>1.3</v>
      </c>
      <c r="C12" s="5">
        <v>1.2250000000000001</v>
      </c>
      <c r="D12" s="5">
        <v>1.149</v>
      </c>
      <c r="F12">
        <f t="shared" ref="F12:F23" si="0">SUMPRODUCT(B$8:D$8,B12:D12)</f>
        <v>1.1797769955306392</v>
      </c>
      <c r="G12" s="2" t="str">
        <f>[1]!WB(F12-F$8,"&lt;=",L$2*(1-H12))</f>
        <v>&lt;=</v>
      </c>
      <c r="H12" s="1">
        <v>0</v>
      </c>
      <c r="I12" s="2" t="str">
        <f>[1]!WB(-L$2*H12,"&lt;=",F12-F$8)</f>
        <v>&lt;=</v>
      </c>
    </row>
    <row r="13" spans="1:13" x14ac:dyDescent="0.25">
      <c r="B13" s="5">
        <v>1.103</v>
      </c>
      <c r="C13" s="5">
        <v>1.29</v>
      </c>
      <c r="D13" s="5">
        <v>1.26</v>
      </c>
      <c r="F13">
        <f t="shared" si="0"/>
        <v>1.2721488140252522</v>
      </c>
      <c r="G13" s="2" t="str">
        <f>[1]!WB(F13-F$8,"&lt;=",L$2*(1-H13))</f>
        <v>&lt;=</v>
      </c>
      <c r="H13" s="1">
        <v>0</v>
      </c>
      <c r="I13" s="2" t="str">
        <f>[1]!WB(-L$2*H13,"&lt;=",F13-F$8)</f>
        <v>&lt;=</v>
      </c>
    </row>
    <row r="14" spans="1:13" x14ac:dyDescent="0.25">
      <c r="B14" s="5">
        <v>1.216</v>
      </c>
      <c r="C14" s="5">
        <v>1.216</v>
      </c>
      <c r="D14" s="5">
        <v>1.419</v>
      </c>
      <c r="F14">
        <f t="shared" si="0"/>
        <v>1.3367930250957927</v>
      </c>
      <c r="G14" s="2" t="str">
        <f>[1]!WB(F14-F$8,"&lt;=",L$2*(1-H14))</f>
        <v>&lt;=</v>
      </c>
      <c r="H14" s="1">
        <v>0</v>
      </c>
      <c r="I14" s="2" t="str">
        <f>[1]!WB(-L$2*H14,"&lt;=",F14-F$8)</f>
        <v>&lt;=</v>
      </c>
    </row>
    <row r="15" spans="1:13" x14ac:dyDescent="0.25">
      <c r="B15" s="5">
        <v>0.95399999999999996</v>
      </c>
      <c r="C15" s="5">
        <v>0.72799999999999998</v>
      </c>
      <c r="D15" s="5">
        <v>0.92200000000000004</v>
      </c>
      <c r="F15">
        <f t="shared" si="0"/>
        <v>0.8434376693033685</v>
      </c>
      <c r="G15" s="2" t="str">
        <f>[1]!WB(F15-F$8,"&lt;=",L$2*(1-H15))</f>
        <v>&lt;=</v>
      </c>
      <c r="H15" s="1">
        <v>1</v>
      </c>
      <c r="I15" s="2" t="str">
        <f>[1]!WB(-L$2*H15,"&lt;=",F15-F$8)</f>
        <v>&lt;=</v>
      </c>
    </row>
    <row r="16" spans="1:13" x14ac:dyDescent="0.25">
      <c r="B16" s="5">
        <v>0.92900000000000005</v>
      </c>
      <c r="C16" s="5">
        <v>1.1439999999999999</v>
      </c>
      <c r="D16" s="5">
        <v>1.169</v>
      </c>
      <c r="F16">
        <f t="shared" si="0"/>
        <v>1.1588759883122897</v>
      </c>
      <c r="G16" s="2" t="str">
        <f>[1]!WB(F16-F$8,"&lt;=",L$2*(1-H16))</f>
        <v>&lt;=</v>
      </c>
      <c r="H16" s="1">
        <v>0</v>
      </c>
      <c r="I16" s="2" t="str">
        <f>[1]!WB(-L$2*H16,"&lt;=",F16-F$8)</f>
        <v>&lt;=</v>
      </c>
    </row>
    <row r="17" spans="2:9" x14ac:dyDescent="0.25">
      <c r="B17" s="5">
        <v>1.056</v>
      </c>
      <c r="C17" s="5">
        <v>1.107</v>
      </c>
      <c r="D17" s="5">
        <v>0.96499999999999997</v>
      </c>
      <c r="F17">
        <f t="shared" si="0"/>
        <v>1.0225043863861942</v>
      </c>
      <c r="G17" s="2" t="str">
        <f>[1]!WB(F17-F$8,"&lt;=",L$2*(1-H17))</f>
        <v>&lt;=</v>
      </c>
      <c r="H17" s="1">
        <v>0</v>
      </c>
      <c r="I17" s="2" t="str">
        <f>[1]!WB(-L$2*H17,"&lt;=",F17-F$8)</f>
        <v>=&lt;=</v>
      </c>
    </row>
    <row r="18" spans="2:9" x14ac:dyDescent="0.25">
      <c r="B18" s="5">
        <v>1.038</v>
      </c>
      <c r="C18" s="5">
        <v>1.321</v>
      </c>
      <c r="D18" s="5">
        <v>1.133</v>
      </c>
      <c r="F18">
        <f t="shared" si="0"/>
        <v>1.2091325678915812</v>
      </c>
      <c r="G18" s="2" t="str">
        <f>[1]!WB(F18-F$8,"&lt;=",L$2*(1-H18))</f>
        <v>&lt;=</v>
      </c>
      <c r="H18" s="1">
        <v>0</v>
      </c>
      <c r="I18" s="2" t="str">
        <f>[1]!WB(-L$2*H18,"&lt;=",F18-F$8)</f>
        <v>&lt;=</v>
      </c>
    </row>
    <row r="19" spans="2:9" x14ac:dyDescent="0.25">
      <c r="B19" s="5">
        <v>1.089</v>
      </c>
      <c r="C19" s="5">
        <v>1.3049999999999999</v>
      </c>
      <c r="D19" s="5">
        <v>1.732</v>
      </c>
      <c r="F19">
        <f t="shared" si="0"/>
        <v>1.5590818803739088</v>
      </c>
      <c r="G19" s="2" t="str">
        <f>[1]!WB(F19-F$8,"&lt;=",L$2*(1-H19))</f>
        <v>&lt;=</v>
      </c>
      <c r="H19" s="1">
        <v>0</v>
      </c>
      <c r="I19" s="2" t="str">
        <f>[1]!WB(-L$2*H19,"&lt;=",F19-F$8)</f>
        <v>&lt;=</v>
      </c>
    </row>
    <row r="20" spans="2:9" x14ac:dyDescent="0.25">
      <c r="B20" s="5">
        <v>1.0900000000000001</v>
      </c>
      <c r="C20" s="5">
        <v>1.1950000000000001</v>
      </c>
      <c r="D20" s="5">
        <v>1.0209999999999999</v>
      </c>
      <c r="F20">
        <f t="shared" si="0"/>
        <v>1.0914631213464634</v>
      </c>
      <c r="G20" s="2" t="str">
        <f>[1]!WB(F20-F$8,"&lt;=",L$2*(1-H20))</f>
        <v>&lt;=</v>
      </c>
      <c r="H20" s="1">
        <v>0</v>
      </c>
      <c r="I20" s="2" t="str">
        <f>[1]!WB(-L$2*H20,"&lt;=",F20-F$8)</f>
        <v>&lt;=</v>
      </c>
    </row>
    <row r="21" spans="2:9" x14ac:dyDescent="0.25">
      <c r="B21" s="5">
        <v>1.083</v>
      </c>
      <c r="C21" s="5">
        <v>1.39</v>
      </c>
      <c r="D21" s="5">
        <v>1.131</v>
      </c>
      <c r="F21">
        <f t="shared" si="0"/>
        <v>1.2358847610846784</v>
      </c>
      <c r="G21" s="2" t="str">
        <f>[1]!WB(F21-F$8,"&lt;=",L$2*(1-H21))</f>
        <v>&lt;=</v>
      </c>
      <c r="H21" s="1">
        <v>0</v>
      </c>
      <c r="I21" s="2" t="str">
        <f>[1]!WB(-L$2*H21,"&lt;=",F21-F$8)</f>
        <v>&lt;=</v>
      </c>
    </row>
    <row r="22" spans="2:9" x14ac:dyDescent="0.25">
      <c r="B22" s="5">
        <v>1.0349999999999999</v>
      </c>
      <c r="C22" s="5">
        <v>0.92800000000000005</v>
      </c>
      <c r="D22" s="5">
        <v>1.006</v>
      </c>
      <c r="F22">
        <f t="shared" si="0"/>
        <v>0.97441308353434408</v>
      </c>
      <c r="G22" s="2" t="str">
        <f>[1]!WB(F22-F$8,"&lt;=",L$2*(1-H22))</f>
        <v>&lt;=</v>
      </c>
      <c r="H22" s="1">
        <v>1</v>
      </c>
      <c r="I22" s="2" t="str">
        <f>[1]!WB(-L$2*H22,"&lt;=",F22-F$8)</f>
        <v>&lt;=</v>
      </c>
    </row>
    <row r="23" spans="2:9" x14ac:dyDescent="0.25">
      <c r="B23" s="5">
        <v>1.1759999999999999</v>
      </c>
      <c r="C23" s="5">
        <v>1.7150000000000001</v>
      </c>
      <c r="D23" s="5">
        <v>1.9079999999999999</v>
      </c>
      <c r="F23">
        <f t="shared" si="0"/>
        <v>1.829842629770877</v>
      </c>
      <c r="G23" s="2" t="str">
        <f>[1]!WB(F23-F$8,"&lt;=",L$2*(1-H23))</f>
        <v>&lt;=</v>
      </c>
      <c r="H23" s="1">
        <v>0</v>
      </c>
      <c r="I23" s="2" t="str">
        <f>[1]!WB(-L$2*H23,"&lt;=",F23-F$8)</f>
        <v>&lt;=</v>
      </c>
    </row>
    <row r="25" spans="2:9" x14ac:dyDescent="0.25">
      <c r="B25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PortPercentile</vt:lpstr>
      <vt:lpstr>WBBINBloP</vt:lpstr>
      <vt:lpstr>WBMAX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</dc:creator>
  <cp:lastModifiedBy>El Ess</cp:lastModifiedBy>
  <dcterms:created xsi:type="dcterms:W3CDTF">2012-11-15T04:17:38Z</dcterms:created>
  <dcterms:modified xsi:type="dcterms:W3CDTF">2025-10-15T20:07:02Z</dcterms:modified>
</cp:coreProperties>
</file>