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8E0F6726-B432-44B1-84EE-C2020CC5356F}" xr6:coauthVersionLast="47" xr6:coauthVersionMax="47" xr10:uidLastSave="{00000000-0000-0000-0000-000000000000}"/>
  <bookViews>
    <workbookView xWindow="-120" yWindow="-120" windowWidth="29040" windowHeight="18240" activeTab="2" xr2:uid="{00000000-000D-0000-FFFF-FFFF00000000}"/>
  </bookViews>
  <sheets>
    <sheet name="WB! Status" sheetId="12" r:id="rId1"/>
    <sheet name="BlendGenericSS03" sheetId="1" r:id="rId2"/>
    <sheet name="Notes" sheetId="3" r:id="rId3"/>
    <sheet name="Modifications" sheetId="8" r:id="rId4"/>
    <sheet name="ABC_Optimization" sheetId="9" r:id="rId5"/>
  </sheets>
  <externalReferences>
    <externalReference r:id="rId6"/>
  </externalReferences>
  <definedNames>
    <definedName name="Actual">BlendGenericSS03!$D$38:$E$47</definedName>
    <definedName name="Avail">BlendGenericSS03!$N$10:$AG$10</definedName>
    <definedName name="Cost">BlendGenericSS03!$O$3</definedName>
    <definedName name="FG">BlendGenericSS03!$B$33:$C$33</definedName>
    <definedName name="Prod">BlendGenericSS03!$N$12:$AG$12</definedName>
    <definedName name="Profit">BlendGenericSS03!$O$4</definedName>
    <definedName name="QLL">BlendGenericSS03!$B$38:$C$47</definedName>
    <definedName name="QM">BlendGenericSS03!$A$38:$A$47</definedName>
    <definedName name="QUL">BlendGenericSS03!$F$38:$G$47</definedName>
    <definedName name="ReqMax">BlendGenericSS03!$B$35:$C$35</definedName>
    <definedName name="ReqMin">BlendGenericSS03!#REF!</definedName>
    <definedName name="Revenue">BlendGenericSS03!$O$2</definedName>
    <definedName name="RM">BlendGenericSS03!$N$7:$AG$7</definedName>
    <definedName name="RMQ">BlendGenericSS03!$O$78:$X$97</definedName>
    <definedName name="UCost">BlendGenericSS03!$N$9:$AG$9</definedName>
    <definedName name="VolAdd">BlendGenericSS03!$N$8:$AG$8</definedName>
    <definedName name="WBMAX">BlendGenericSS03!$O$4</definedName>
    <definedName name="XUse">BlendGenericSS03!$N$29:$AG$30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1" l="1"/>
  <c r="B33" i="1"/>
  <c r="A47" i="1" l="1"/>
  <c r="A64" i="1" s="1"/>
  <c r="A46" i="1"/>
  <c r="A63" i="1" s="1"/>
  <c r="A45" i="1"/>
  <c r="A62" i="1" s="1"/>
  <c r="A44" i="1"/>
  <c r="A61" i="1" s="1"/>
  <c r="A43" i="1"/>
  <c r="A60" i="1" s="1"/>
  <c r="A42" i="1"/>
  <c r="A59" i="1" s="1"/>
  <c r="A41" i="1"/>
  <c r="A58" i="1" s="1"/>
  <c r="A40" i="1"/>
  <c r="A57" i="1" s="1"/>
  <c r="A39" i="1"/>
  <c r="A56" i="1" s="1"/>
  <c r="A38" i="1"/>
  <c r="A55" i="1" s="1"/>
  <c r="D52" i="1" l="1"/>
  <c r="D35" i="1"/>
  <c r="J64" i="1"/>
  <c r="J63" i="1"/>
  <c r="J62" i="1"/>
  <c r="J61" i="1"/>
  <c r="J60" i="1"/>
  <c r="J59" i="1"/>
  <c r="J58" i="1"/>
  <c r="J57" i="1"/>
  <c r="J56" i="1"/>
  <c r="J55" i="1"/>
  <c r="J47" i="1"/>
  <c r="J46" i="1"/>
  <c r="J45" i="1"/>
  <c r="J44" i="1"/>
  <c r="J43" i="1"/>
  <c r="J42" i="1"/>
  <c r="J41" i="1"/>
  <c r="J40" i="1"/>
  <c r="J39" i="1"/>
  <c r="J38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D64" i="1" l="1"/>
  <c r="D63" i="1"/>
  <c r="D62" i="1"/>
  <c r="D61" i="1"/>
  <c r="D60" i="1"/>
  <c r="D55" i="1"/>
  <c r="D59" i="1"/>
  <c r="D58" i="1"/>
  <c r="D57" i="1"/>
  <c r="D56" i="1"/>
  <c r="O2" i="1"/>
  <c r="D47" i="1"/>
  <c r="D39" i="1"/>
  <c r="D46" i="1"/>
  <c r="D38" i="1"/>
  <c r="D45" i="1"/>
  <c r="D43" i="1"/>
  <c r="D44" i="1"/>
  <c r="D42" i="1"/>
  <c r="D41" i="1"/>
  <c r="D40" i="1"/>
  <c r="O3" i="1"/>
  <c r="AE11" i="1"/>
  <c r="AB11" i="1"/>
  <c r="E35" i="1"/>
  <c r="C52" i="1"/>
  <c r="V11" i="1"/>
  <c r="AG11" i="1"/>
  <c r="U11" i="1"/>
  <c r="S11" i="1"/>
  <c r="AF11" i="1"/>
  <c r="AD11" i="1"/>
  <c r="P11" i="1"/>
  <c r="E52" i="1"/>
  <c r="W11" i="1"/>
  <c r="R11" i="1"/>
  <c r="O11" i="1"/>
  <c r="Z11" i="1"/>
  <c r="N11" i="1"/>
  <c r="T11" i="1"/>
  <c r="Q11" i="1"/>
  <c r="AC11" i="1"/>
  <c r="AA11" i="1"/>
  <c r="Y11" i="1"/>
  <c r="X11" i="1"/>
  <c r="C35" i="1"/>
  <c r="H58" i="1" l="1"/>
  <c r="L60" i="1"/>
  <c r="H57" i="1"/>
  <c r="L59" i="1"/>
  <c r="H64" i="1"/>
  <c r="H56" i="1"/>
  <c r="L58" i="1"/>
  <c r="H63" i="1"/>
  <c r="H55" i="1"/>
  <c r="L57" i="1"/>
  <c r="H62" i="1"/>
  <c r="L64" i="1"/>
  <c r="L56" i="1"/>
  <c r="H61" i="1"/>
  <c r="L63" i="1"/>
  <c r="L55" i="1"/>
  <c r="H60" i="1"/>
  <c r="L62" i="1"/>
  <c r="H59" i="1"/>
  <c r="L61" i="1"/>
  <c r="L47" i="1"/>
  <c r="L39" i="1"/>
  <c r="H40" i="1"/>
  <c r="H44" i="1"/>
  <c r="H42" i="1"/>
  <c r="L46" i="1"/>
  <c r="H47" i="1"/>
  <c r="H39" i="1"/>
  <c r="H43" i="1"/>
  <c r="L40" i="1"/>
  <c r="L45" i="1"/>
  <c r="H46" i="1"/>
  <c r="L38" i="1"/>
  <c r="L41" i="1"/>
  <c r="L44" i="1"/>
  <c r="H45" i="1"/>
  <c r="H38" i="1"/>
  <c r="L43" i="1"/>
  <c r="H41" i="1"/>
  <c r="L42" i="1"/>
  <c r="I45" i="1"/>
  <c r="I58" i="1"/>
  <c r="K64" i="1"/>
  <c r="K43" i="1"/>
  <c r="I57" i="1"/>
  <c r="I55" i="1"/>
  <c r="K46" i="1"/>
  <c r="I40" i="1"/>
  <c r="K38" i="1"/>
  <c r="I44" i="1"/>
  <c r="K61" i="1"/>
  <c r="I43" i="1"/>
  <c r="K45" i="1"/>
  <c r="I38" i="1"/>
  <c r="I59" i="1"/>
  <c r="K39" i="1"/>
  <c r="I39" i="1"/>
  <c r="I62" i="1"/>
  <c r="K59" i="1"/>
  <c r="I46" i="1"/>
  <c r="K58" i="1"/>
  <c r="I61" i="1"/>
  <c r="K47" i="1"/>
  <c r="I47" i="1"/>
  <c r="K40" i="1"/>
  <c r="K41" i="1"/>
  <c r="I56" i="1"/>
  <c r="K63" i="1"/>
  <c r="K55" i="1"/>
  <c r="I63" i="1"/>
  <c r="K57" i="1"/>
  <c r="K44" i="1"/>
  <c r="I41" i="1"/>
  <c r="I42" i="1"/>
  <c r="K56" i="1"/>
  <c r="K62" i="1"/>
  <c r="K42" i="1"/>
  <c r="I60" i="1"/>
  <c r="K60" i="1"/>
  <c r="I64" i="1"/>
  <c r="O4" i="1" l="1"/>
</calcChain>
</file>

<file path=xl/sharedStrings.xml><?xml version="1.0" encoding="utf-8"?>
<sst xmlns="http://schemas.openxmlformats.org/spreadsheetml/2006/main" count="198" uniqueCount="178">
  <si>
    <t>Price</t>
  </si>
  <si>
    <t>S</t>
  </si>
  <si>
    <t>Oxygen</t>
  </si>
  <si>
    <t>Lime</t>
  </si>
  <si>
    <t>FerChrm</t>
  </si>
  <si>
    <t>FerNick</t>
  </si>
  <si>
    <t>RIDDHI</t>
  </si>
  <si>
    <t>HeavyRM</t>
  </si>
  <si>
    <t>HeavyBPF</t>
  </si>
  <si>
    <t>METALAXRM</t>
  </si>
  <si>
    <t>Asian</t>
  </si>
  <si>
    <t>METLAXBPF</t>
  </si>
  <si>
    <t>ABAD</t>
  </si>
  <si>
    <t>GLOBALBPF1</t>
  </si>
  <si>
    <t>GLOBALBPF2</t>
  </si>
  <si>
    <t>GLOBALSHD</t>
  </si>
  <si>
    <t>GLOBALBOC1</t>
  </si>
  <si>
    <t>GLOBALBOC2</t>
  </si>
  <si>
    <t>GLOBALBOC3</t>
  </si>
  <si>
    <t>ICD</t>
  </si>
  <si>
    <t>H13SC</t>
  </si>
  <si>
    <t>Moly</t>
  </si>
  <si>
    <t>Cr</t>
  </si>
  <si>
    <t>Ni</t>
  </si>
  <si>
    <t>Mn</t>
  </si>
  <si>
    <t>Si</t>
  </si>
  <si>
    <t>P</t>
  </si>
  <si>
    <t>Mo</t>
  </si>
  <si>
    <t>Cu</t>
  </si>
  <si>
    <t>C</t>
  </si>
  <si>
    <t>Fe</t>
  </si>
  <si>
    <t>SS304L</t>
  </si>
  <si>
    <t>SS316L</t>
  </si>
  <si>
    <t>END</t>
  </si>
  <si>
    <t>TERSE</t>
  </si>
  <si>
    <t>GO</t>
  </si>
  <si>
    <t>QUIT</t>
  </si>
  <si>
    <t>Revenue:</t>
  </si>
  <si>
    <t>Cost:</t>
  </si>
  <si>
    <t>Profit:</t>
  </si>
  <si>
    <t>Available:</t>
  </si>
  <si>
    <t>BatchSize:</t>
  </si>
  <si>
    <t>FG:</t>
  </si>
  <si>
    <t>ReqMax:</t>
  </si>
  <si>
    <t>ReqMin:</t>
  </si>
  <si>
    <t>RM:</t>
  </si>
  <si>
    <t>VolAdded:</t>
  </si>
  <si>
    <t>Min Q Need</t>
  </si>
  <si>
    <t>Max Q Allow</t>
  </si>
  <si>
    <t>Delivered</t>
  </si>
  <si>
    <t>Quality</t>
  </si>
  <si>
    <t>Here are the qualities of the RMs</t>
  </si>
  <si>
    <t>&lt;&lt;== Maximize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</si>
  <si>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</si>
  <si>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</si>
  <si>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</si>
  <si>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40         Unlimited</t>
  </si>
  <si>
    <t xml:space="preserve">         Continuous                    40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</si>
  <si>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</si>
  <si>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</si>
  <si>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85</t>
  </si>
  <si>
    <t xml:space="preserve">     Strings                            0</t>
  </si>
  <si>
    <t xml:space="preserve">     Constraints                       64         Unlimited</t>
  </si>
  <si>
    <t xml:space="preserve">   Nonlinears/Quadratics              0/0         Unlimited</t>
  </si>
  <si>
    <t xml:space="preserve">   Coefficients                       668</t>
  </si>
  <si>
    <t xml:space="preserve"> MODEL TYPE:</t>
  </si>
  <si>
    <t>Linear (Linear Program)</t>
  </si>
  <si>
    <t xml:space="preserve"> SOLUTION STATUS:        </t>
  </si>
  <si>
    <t>GLOBALLY OPTIMAL (see messages below)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</si>
  <si>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</si>
  <si>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</si>
  <si>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</si>
  <si>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</si>
  <si>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</si>
  <si>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</si>
  <si>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</si>
  <si>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</si>
  <si>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</si>
  <si>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</si>
  <si>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</si>
  <si>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</si>
  <si>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</si>
  <si>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</si>
  <si>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</si>
  <si>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</si>
  <si>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</si>
  <si>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</si>
  <si>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Unsupported Value in the Name List (Help Reference: NAME):</t>
  </si>
  <si>
    <t xml:space="preserve">   Define Name with a numeric value, or a single or rectangular range.</t>
  </si>
  <si>
    <t xml:space="preserve">   Non-rectangular ranges, Formula, or external links are not fully supported.</t>
  </si>
  <si>
    <t xml:space="preserve">   Name will be taken as a - 0 - number.</t>
  </si>
  <si>
    <t xml:space="preserve">   Name:   REQMIN</t>
  </si>
  <si>
    <t xml:space="preserve"> End of Report</t>
  </si>
  <si>
    <t xml:space="preserve"> DATE GENERATED:</t>
  </si>
  <si>
    <t>Total RMUsed:</t>
  </si>
  <si>
    <t xml:space="preserve">which we want to blend together into one or more finished goods (FG).      </t>
  </si>
  <si>
    <t>the addition of the RM removes some components, e.g.,</t>
  </si>
  <si>
    <t xml:space="preserve">the blend so that the final blend satisfies the quality requirements    </t>
  </si>
  <si>
    <t xml:space="preserve">    Injecting oxygen into molten steel may burn off carbon.</t>
  </si>
  <si>
    <t xml:space="preserve">    Adding lime to molten steel allows the removal of sulfur as slag.     </t>
  </si>
  <si>
    <t xml:space="preserve">    We have a set of raw materials (RM) available,      </t>
  </si>
  <si>
    <t xml:space="preserve">    There are a set of quality measures (QM) associated with each raw material.      </t>
  </si>
  <si>
    <t xml:space="preserve">    Each FG has lower and upper limits on each QM.      </t>
  </si>
  <si>
    <t xml:space="preserve">    For each FG we want to decide how much of each RM to use in      </t>
  </si>
  <si>
    <t xml:space="preserve">    We allow that some RM's may in fact decrease the batch size because</t>
  </si>
  <si>
    <t>and the min and max batch size requirements of the FG.</t>
  </si>
  <si>
    <t xml:space="preserve">     Given the cost of each RM and the revenue from each FG</t>
  </si>
  <si>
    <t>We want to maximize total Revenue - Cost.</t>
  </si>
  <si>
    <t>Q  Lower limit</t>
  </si>
  <si>
    <t>Q Upper limit</t>
  </si>
  <si>
    <t>Q Actual</t>
  </si>
  <si>
    <t>Quality constraint section.</t>
  </si>
  <si>
    <t xml:space="preserve">   Total Cells                        537</t>
  </si>
  <si>
    <t xml:space="preserve">     Numerics                         473</t>
  </si>
  <si>
    <t xml:space="preserve">       Constants                      348</t>
  </si>
  <si>
    <r>
      <t xml:space="preserve"> General purpose blending and product mix model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 xml:space="preserve">!.      </t>
    </r>
  </si>
  <si>
    <t>Style Convention:</t>
  </si>
  <si>
    <t>Input Data</t>
  </si>
  <si>
    <r>
      <t>Blending Model with Multiple Finished Goods and Multiple Quality Measues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     (BlendGenericSS.xlsx)</t>
    </r>
  </si>
  <si>
    <t xml:space="preserve">   Maximum coefficient value:        900  on BlendGenericSS03!AG12</t>
  </si>
  <si>
    <t xml:space="preserve">   Maximum coefficient in formula:   BlendGenericSS03!O3</t>
  </si>
  <si>
    <t>To add more Raw Materials</t>
  </si>
  <si>
    <t xml:space="preserve">   Insert additional columns in the Raw Materials sections</t>
  </si>
  <si>
    <t>To add more Finished Goods,</t>
  </si>
  <si>
    <t>To add More quality measures,</t>
  </si>
  <si>
    <t xml:space="preserve">    Insert more rows in the Qualities sections,</t>
  </si>
  <si>
    <t xml:space="preserve"> both for qualities of RM, and</t>
  </si>
  <si>
    <t xml:space="preserve"> A) Adjustable cell identification.</t>
  </si>
  <si>
    <t xml:space="preserve">        Highlight them with the cursor and then click on:</t>
  </si>
  <si>
    <t xml:space="preserve">           What'sBest!    |      Make Adjustable</t>
  </si>
  <si>
    <t xml:space="preserve">   B) Best cell identification.</t>
  </si>
  <si>
    <t xml:space="preserve">             Highlight with the cursor the cost cell or the profit cell and then click on:</t>
  </si>
  <si>
    <t xml:space="preserve">                              or</t>
  </si>
  <si>
    <t xml:space="preserve">           What'sBest!    |      Minimize       (for  a cost)</t>
  </si>
  <si>
    <t xml:space="preserve">           What'sBest!    |      Maximize       (for  a profit)</t>
  </si>
  <si>
    <t xml:space="preserve">   C)  Constraint identification</t>
  </si>
  <si>
    <t xml:space="preserve">                 In the simplest case, two cells for which you want</t>
  </si>
  <si>
    <t xml:space="preserve">                 to specify a &lt;=,  =,  or &gt;= relationship are separated by a single blank cell.</t>
  </si>
  <si>
    <t xml:space="preserve">              Highlight the separating blank cell and then click on:</t>
  </si>
  <si>
    <t xml:space="preserve">                What'sBest!    |     &lt;= Less than     ( or  =  or &gt;=  as appropriate)</t>
  </si>
  <si>
    <t xml:space="preserve">                What'sBest!    |    Constraints</t>
  </si>
  <si>
    <t xml:space="preserve">              and fill in the  the fields of</t>
  </si>
  <si>
    <t xml:space="preserve">                          the two cells that are to be constrained, and</t>
  </si>
  <si>
    <t xml:space="preserve">                                     cell in which this relationship is to be stored.</t>
  </si>
  <si>
    <t xml:space="preserve">                        Note that What'sBest! stores the information about constraints </t>
  </si>
  <si>
    <t xml:space="preserve">                                    explicitly as =WB( Cell1, ConstraintType, Cell2) formulae in the spreadsheet. </t>
  </si>
  <si>
    <t xml:space="preserve">                                       Thus, you can see the constraints of the What'sBest! model directly, without having to bring up a dialog box.</t>
  </si>
  <si>
    <t xml:space="preserve">   S) Solve the optimization model by clicking on:</t>
  </si>
  <si>
    <t xml:space="preserve">        In the more complicated case where the two cells are not near each other, click on:</t>
  </si>
  <si>
    <t xml:space="preserve">                What'sBest!    |    Solve</t>
  </si>
  <si>
    <t xml:space="preserve">   Keywords: ABCs of optimization, Alloy, Blending, Excel, Feed blending, Food blending, </t>
  </si>
  <si>
    <r>
      <t xml:space="preserve">   Given a standard Excel spreadsheet, the three steps in  converting it to a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 optimization model are:</t>
    </r>
  </si>
  <si>
    <r>
      <t>The ABC'S of Optimization with What's</t>
    </r>
    <r>
      <rPr>
        <b/>
        <i/>
        <sz val="16"/>
        <color theme="1"/>
        <rFont val="Calibri"/>
        <family val="2"/>
        <scheme val="minor"/>
      </rPr>
      <t>Best</t>
    </r>
    <r>
      <rPr>
        <b/>
        <sz val="16"/>
        <color theme="1"/>
        <rFont val="Calibri"/>
        <family val="2"/>
        <scheme val="minor"/>
      </rPr>
      <t>!</t>
    </r>
  </si>
  <si>
    <t xml:space="preserve">        Identify the decision cells. I.e., the cells the optimizer is allowed to change to improve profit.</t>
  </si>
  <si>
    <t xml:space="preserve">      Gas blending, Metals blending, Octane, Petroleum refining, Steel, What'sBest!     </t>
  </si>
  <si>
    <t xml:space="preserve">           e.g., % Chrome, %Nickel,  . . .</t>
  </si>
  <si>
    <t>This sheet has two big sections:</t>
  </si>
  <si>
    <t xml:space="preserve">  and a small section:</t>
  </si>
  <si>
    <t xml:space="preserve">    1)  Raw Materials (RM)</t>
  </si>
  <si>
    <t xml:space="preserve">    2)  Finished Goods (FG)</t>
  </si>
  <si>
    <t xml:space="preserve">    3)  RM used in each FG</t>
  </si>
  <si>
    <t>1) Raw Material(RM) Section</t>
  </si>
  <si>
    <t xml:space="preserve"> 2) Finished Goods(FG) Section</t>
  </si>
  <si>
    <t xml:space="preserve">   3) FG by RM: How much of each RM is to be used in each FG (to be determined)</t>
  </si>
  <si>
    <t xml:space="preserve">   Minimum coefficient value:        0.001  on BlendGenericSS03!V29</t>
  </si>
  <si>
    <t xml:space="preserve">   Minimum coefficient in formula:   BlendGenericSS03!J46</t>
  </si>
  <si>
    <t>How to Scale the Model</t>
  </si>
  <si>
    <t xml:space="preserve">   Make sure all formulae are copied into the new column.</t>
  </si>
  <si>
    <t xml:space="preserve">    Insert additional rows in the FG sections, one set of rows for each new FG.</t>
  </si>
  <si>
    <t>for qualities required by the FG.</t>
  </si>
  <si>
    <t xml:space="preserve">    Verify that ReqMin &lt;= ReqMax for each FG,</t>
  </si>
  <si>
    <t xml:space="preserve">    Verify that each row of the quality matrix has been correctly filled out, e.g., not all = 0,</t>
  </si>
  <si>
    <t xml:space="preserve">    Verify that Q Lower Limit &lt;= Q Upper Limit for each quality for each FG,</t>
  </si>
  <si>
    <t>Debugging:</t>
  </si>
  <si>
    <t xml:space="preserve"> What'sBest!® 19.0.1.3 (Aug 22, 2024) - Lib.:15.0.6099.178 - 64-bit - Status Report -</t>
  </si>
  <si>
    <t xml:space="preserve"> - Linus@lindo.com - 64-bit  -</t>
  </si>
  <si>
    <t>Note that in the formula for Q Actual, we add a 0.0000000001 to the denominator,</t>
  </si>
  <si>
    <t xml:space="preserve"> so that if we would otherwise get an undefined 0/0, we get a 0/0.0000000001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</si>
</sst>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#,##0.0##############"/>
    <numFmt numFmtId="167" formatCode="mmm\ dd\,\ yyyy"/>
    <numFmt numFmtId="168" formatCode="hh:mm\ AM/PM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24">
    <xf numFmtId="0" fontId="0" fillId="0" borderId="0" xfId="0"/>
    <xf numFmtId="0" fontId="10" fillId="6" borderId="5" xfId="10"/>
    <xf numFmtId="165" fontId="18" fillId="6" borderId="5" xfId="42" applyNumberFormat="1" applyFont="1" applyFill="1" applyBorder="1">
      <protection locked="0"/>
    </xf>
    <xf numFmtId="0" fontId="1" fillId="33" borderId="5" xfId="43" applyBorder="1">
      <protection locked="0"/>
    </xf>
    <xf numFmtId="0" fontId="19" fillId="0" borderId="0" xfId="0" applyFont="1"/>
    <xf numFmtId="167" fontId="19" fillId="0" borderId="0" xfId="0" applyNumberFormat="1" applyFont="1" applyAlignment="1">
      <alignment horizontal="left"/>
    </xf>
    <xf numFmtId="168" fontId="19" fillId="0" borderId="0" xfId="0" applyNumberFormat="1" applyFont="1" applyAlignment="1">
      <alignment horizontal="left"/>
    </xf>
    <xf numFmtId="0" fontId="20" fillId="0" borderId="0" xfId="0" applyFont="1"/>
    <xf numFmtId="166" fontId="19" fillId="0" borderId="0" xfId="0" applyNumberFormat="1" applyFont="1" applyAlignment="1">
      <alignment horizontal="left"/>
    </xf>
    <xf numFmtId="0" fontId="21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16" fillId="8" borderId="8" xfId="15" applyFont="1" applyAlignment="1">
      <alignment horizontal="right"/>
    </xf>
    <xf numFmtId="0" fontId="16" fillId="8" borderId="8" xfId="15" applyFont="1"/>
    <xf numFmtId="0" fontId="16" fillId="0" borderId="0" xfId="0" applyFont="1" applyAlignment="1" applyProtection="1">
      <alignment horizontal="center"/>
      <protection locked="0"/>
    </xf>
    <xf numFmtId="165" fontId="10" fillId="6" borderId="5" xfId="10" applyNumberFormat="1"/>
    <xf numFmtId="0" fontId="16" fillId="0" borderId="0" xfId="0" applyFont="1" applyAlignment="1">
      <alignment horizontal="center"/>
    </xf>
    <xf numFmtId="164" fontId="10" fillId="6" borderId="5" xfId="10" applyNumberFormat="1"/>
    <xf numFmtId="0" fontId="22" fillId="0" borderId="0" xfId="0" applyFont="1"/>
    <xf numFmtId="0" fontId="16" fillId="8" borderId="8" xfId="15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/>
    <xf numFmtId="0" fontId="26" fillId="0" borderId="0" xfId="0" applyFont="1" applyAlignment="1">
      <alignment horizontal="left"/>
    </xf>
    <xf numFmtId="0" fontId="27" fillId="0" borderId="0" xfId="0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CBD51B4C-F458-4640-9D0A-F80FF858AD2D}"/>
    <cellStyle name="Bad" xfId="7" builtinId="27" customBuiltin="1"/>
    <cellStyle name="Best" xfId="43" xr:uid="{43A2FA0B-E630-4C6D-92A4-19E3CC18C399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39612-DB75-4E37-ADE5-187805BCB296}">
  <dimension ref="A1:C64"/>
  <sheetViews>
    <sheetView showGridLines="0" topLeftCell="A12" workbookViewId="0"/>
  </sheetViews>
  <sheetFormatPr defaultRowHeight="15" x14ac:dyDescent="0.25"/>
  <cols>
    <col min="1" max="3" width="30.7109375" customWidth="1"/>
  </cols>
  <sheetData>
    <row r="1" spans="1:3" x14ac:dyDescent="0.25">
      <c r="A1" s="4" t="s">
        <v>174</v>
      </c>
      <c r="B1" s="4"/>
      <c r="C1" s="4"/>
    </row>
    <row r="2" spans="1:3" x14ac:dyDescent="0.25">
      <c r="A2" s="4" t="s">
        <v>175</v>
      </c>
      <c r="B2" s="4"/>
      <c r="C2" s="4"/>
    </row>
    <row r="3" spans="1:3" x14ac:dyDescent="0.25">
      <c r="A3" s="4"/>
      <c r="B3" s="4"/>
      <c r="C3" s="4"/>
    </row>
    <row r="4" spans="1:3" x14ac:dyDescent="0.25">
      <c r="A4" s="4" t="s">
        <v>93</v>
      </c>
      <c r="B4" s="5">
        <v>45529.485798611109</v>
      </c>
      <c r="C4" s="6">
        <v>45529.485798611109</v>
      </c>
    </row>
    <row r="5" spans="1:3" x14ac:dyDescent="0.25">
      <c r="A5" s="4"/>
      <c r="B5" s="4"/>
      <c r="C5" s="4"/>
    </row>
    <row r="6" spans="1:3" x14ac:dyDescent="0.25">
      <c r="A6" s="4"/>
      <c r="B6" s="4"/>
      <c r="C6" s="4"/>
    </row>
    <row r="7" spans="1:3" x14ac:dyDescent="0.25">
      <c r="A7" s="4" t="s">
        <v>53</v>
      </c>
      <c r="B7" s="4"/>
      <c r="C7" s="4"/>
    </row>
    <row r="8" spans="1:3" x14ac:dyDescent="0.25">
      <c r="A8" s="4"/>
      <c r="B8" s="4"/>
      <c r="C8" s="4"/>
    </row>
    <row r="9" spans="1:3" x14ac:dyDescent="0.25">
      <c r="A9" s="4" t="s">
        <v>54</v>
      </c>
      <c r="B9" s="4"/>
      <c r="C9" s="4"/>
    </row>
    <row r="10" spans="1:3" x14ac:dyDescent="0.25">
      <c r="A10" s="4" t="s">
        <v>55</v>
      </c>
      <c r="B10" s="4"/>
      <c r="C10" s="4"/>
    </row>
    <row r="11" spans="1:3" x14ac:dyDescent="0.25">
      <c r="A11" s="4" t="s">
        <v>112</v>
      </c>
      <c r="B11" s="4"/>
      <c r="C11" s="4"/>
    </row>
    <row r="12" spans="1:3" x14ac:dyDescent="0.25">
      <c r="A12" s="4" t="s">
        <v>113</v>
      </c>
      <c r="B12" s="4"/>
      <c r="C12" s="4"/>
    </row>
    <row r="13" spans="1:3" x14ac:dyDescent="0.25">
      <c r="A13" s="4" t="s">
        <v>56</v>
      </c>
      <c r="B13" s="4"/>
      <c r="C13" s="4"/>
    </row>
    <row r="14" spans="1:3" x14ac:dyDescent="0.25">
      <c r="A14" s="4" t="s">
        <v>57</v>
      </c>
      <c r="B14" s="4"/>
      <c r="C14" s="4"/>
    </row>
    <row r="15" spans="1:3" x14ac:dyDescent="0.25">
      <c r="A15" s="4" t="s">
        <v>58</v>
      </c>
      <c r="B15" s="4"/>
      <c r="C15" s="4"/>
    </row>
    <row r="16" spans="1:3" x14ac:dyDescent="0.25">
      <c r="A16" s="4" t="s">
        <v>59</v>
      </c>
      <c r="B16" s="4"/>
      <c r="C16" s="4"/>
    </row>
    <row r="17" spans="1:3" x14ac:dyDescent="0.25">
      <c r="A17" s="4" t="s">
        <v>114</v>
      </c>
      <c r="B17" s="4"/>
      <c r="C17" s="4"/>
    </row>
    <row r="18" spans="1:3" x14ac:dyDescent="0.25">
      <c r="A18" s="4" t="s">
        <v>60</v>
      </c>
      <c r="B18" s="4"/>
      <c r="C18" s="4"/>
    </row>
    <row r="19" spans="1:3" x14ac:dyDescent="0.25">
      <c r="A19" s="4" t="s">
        <v>61</v>
      </c>
      <c r="B19" s="4"/>
      <c r="C19" s="4"/>
    </row>
    <row r="20" spans="1:3" x14ac:dyDescent="0.25">
      <c r="A20" s="4" t="s">
        <v>62</v>
      </c>
      <c r="B20" s="4"/>
      <c r="C20" s="4"/>
    </row>
    <row r="21" spans="1:3" x14ac:dyDescent="0.25">
      <c r="A21" s="4" t="s">
        <v>63</v>
      </c>
      <c r="B21" s="4"/>
      <c r="C21" s="4"/>
    </row>
    <row r="22" spans="1:3" x14ac:dyDescent="0.25">
      <c r="A22" s="4" t="s">
        <v>64</v>
      </c>
      <c r="B22" s="4"/>
      <c r="C22" s="4"/>
    </row>
    <row r="23" spans="1:3" x14ac:dyDescent="0.25">
      <c r="A23" s="4"/>
      <c r="B23" s="4"/>
      <c r="C23" s="4"/>
    </row>
    <row r="24" spans="1:3" x14ac:dyDescent="0.25">
      <c r="A24" s="4" t="s">
        <v>164</v>
      </c>
      <c r="B24" s="4"/>
      <c r="C24" s="4"/>
    </row>
    <row r="25" spans="1:3" x14ac:dyDescent="0.25">
      <c r="A25" s="4" t="s">
        <v>165</v>
      </c>
      <c r="B25" s="4"/>
      <c r="C25" s="4"/>
    </row>
    <row r="26" spans="1:3" x14ac:dyDescent="0.25">
      <c r="A26" s="4" t="s">
        <v>119</v>
      </c>
      <c r="B26" s="4"/>
      <c r="C26" s="4"/>
    </row>
    <row r="27" spans="1:3" x14ac:dyDescent="0.25">
      <c r="A27" s="4" t="s">
        <v>120</v>
      </c>
      <c r="B27" s="4"/>
      <c r="C27" s="4"/>
    </row>
    <row r="28" spans="1:3" x14ac:dyDescent="0.25">
      <c r="A28" s="4"/>
      <c r="B28" s="4"/>
      <c r="C28" s="4"/>
    </row>
    <row r="29" spans="1:3" x14ac:dyDescent="0.25">
      <c r="A29" s="4" t="s">
        <v>65</v>
      </c>
      <c r="B29" s="4" t="s">
        <v>66</v>
      </c>
      <c r="C29" s="4"/>
    </row>
    <row r="30" spans="1:3" x14ac:dyDescent="0.25">
      <c r="A30" s="4"/>
      <c r="B30" s="4"/>
      <c r="C30" s="4"/>
    </row>
    <row r="31" spans="1:3" x14ac:dyDescent="0.25">
      <c r="A31" s="4" t="s">
        <v>67</v>
      </c>
      <c r="B31" s="7" t="s">
        <v>68</v>
      </c>
      <c r="C31" s="4"/>
    </row>
    <row r="32" spans="1:3" x14ac:dyDescent="0.25">
      <c r="A32" s="4"/>
      <c r="B32" s="4"/>
      <c r="C32" s="4"/>
    </row>
    <row r="33" spans="1:3" x14ac:dyDescent="0.25">
      <c r="A33" s="4" t="s">
        <v>69</v>
      </c>
      <c r="B33" s="8">
        <v>31919.132953082</v>
      </c>
      <c r="C33" s="4"/>
    </row>
    <row r="34" spans="1:3" x14ac:dyDescent="0.25">
      <c r="A34" s="4"/>
      <c r="B34" s="4"/>
      <c r="C34" s="4"/>
    </row>
    <row r="35" spans="1:3" x14ac:dyDescent="0.25">
      <c r="A35" s="4" t="s">
        <v>70</v>
      </c>
      <c r="B35" s="8" t="s">
        <v>71</v>
      </c>
      <c r="C35" s="4"/>
    </row>
    <row r="36" spans="1:3" x14ac:dyDescent="0.25">
      <c r="A36" s="4"/>
      <c r="B36" s="4"/>
      <c r="C36" s="4"/>
    </row>
    <row r="37" spans="1:3" x14ac:dyDescent="0.25">
      <c r="A37" s="4" t="s">
        <v>72</v>
      </c>
      <c r="B37" s="8">
        <v>0</v>
      </c>
      <c r="C37" s="4"/>
    </row>
    <row r="38" spans="1:3" x14ac:dyDescent="0.25">
      <c r="A38" s="4"/>
      <c r="B38" s="4"/>
      <c r="C38" s="4"/>
    </row>
    <row r="39" spans="1:3" x14ac:dyDescent="0.25">
      <c r="A39" s="4" t="s">
        <v>73</v>
      </c>
      <c r="B39" s="4" t="s">
        <v>74</v>
      </c>
      <c r="C39" s="4"/>
    </row>
    <row r="40" spans="1:3" x14ac:dyDescent="0.25">
      <c r="A40" s="4"/>
      <c r="B40" s="4"/>
      <c r="C40" s="4"/>
    </row>
    <row r="41" spans="1:3" x14ac:dyDescent="0.25">
      <c r="A41" s="4" t="s">
        <v>75</v>
      </c>
      <c r="B41" s="4" t="s">
        <v>71</v>
      </c>
      <c r="C41" s="4"/>
    </row>
    <row r="42" spans="1:3" x14ac:dyDescent="0.25">
      <c r="A42" s="4"/>
      <c r="B42" s="4"/>
      <c r="C42" s="4"/>
    </row>
    <row r="43" spans="1:3" x14ac:dyDescent="0.25">
      <c r="A43" s="4" t="s">
        <v>76</v>
      </c>
      <c r="B43" s="8">
        <v>14</v>
      </c>
      <c r="C43" s="4"/>
    </row>
    <row r="44" spans="1:3" x14ac:dyDescent="0.25">
      <c r="A44" s="4"/>
      <c r="B44" s="4"/>
      <c r="C44" s="4"/>
    </row>
    <row r="45" spans="1:3" x14ac:dyDescent="0.25">
      <c r="A45" s="4" t="s">
        <v>77</v>
      </c>
      <c r="B45" s="8" t="s">
        <v>71</v>
      </c>
      <c r="C45" s="4"/>
    </row>
    <row r="46" spans="1:3" x14ac:dyDescent="0.25">
      <c r="A46" s="4"/>
      <c r="B46" s="4"/>
      <c r="C46" s="4"/>
    </row>
    <row r="47" spans="1:3" x14ac:dyDescent="0.25">
      <c r="A47" s="4" t="s">
        <v>78</v>
      </c>
      <c r="B47" s="8" t="s">
        <v>71</v>
      </c>
      <c r="C47" s="4"/>
    </row>
    <row r="48" spans="1:3" x14ac:dyDescent="0.25">
      <c r="A48" s="4"/>
      <c r="B48" s="4"/>
      <c r="C48" s="4"/>
    </row>
    <row r="49" spans="1:3" x14ac:dyDescent="0.25">
      <c r="A49" s="4" t="s">
        <v>79</v>
      </c>
      <c r="B49" s="4" t="s">
        <v>80</v>
      </c>
      <c r="C49" s="4"/>
    </row>
    <row r="50" spans="1:3" x14ac:dyDescent="0.25">
      <c r="A50" s="4" t="s">
        <v>81</v>
      </c>
      <c r="B50" s="4" t="s">
        <v>80</v>
      </c>
      <c r="C50" s="4"/>
    </row>
    <row r="51" spans="1:3" x14ac:dyDescent="0.25">
      <c r="A51" s="4" t="s">
        <v>82</v>
      </c>
      <c r="B51" s="4" t="s">
        <v>80</v>
      </c>
      <c r="C51" s="4"/>
    </row>
    <row r="52" spans="1:3" x14ac:dyDescent="0.25">
      <c r="A52" s="4" t="s">
        <v>83</v>
      </c>
      <c r="B52" s="4" t="s">
        <v>80</v>
      </c>
      <c r="C52" s="4"/>
    </row>
    <row r="53" spans="1:3" x14ac:dyDescent="0.25">
      <c r="A53" s="4" t="s">
        <v>84</v>
      </c>
      <c r="B53" s="4" t="s">
        <v>80</v>
      </c>
      <c r="C53" s="4"/>
    </row>
    <row r="54" spans="1:3" x14ac:dyDescent="0.25">
      <c r="A54" s="4"/>
      <c r="B54" s="4"/>
      <c r="C54" s="4"/>
    </row>
    <row r="55" spans="1:3" x14ac:dyDescent="0.25">
      <c r="A55" s="4" t="s">
        <v>85</v>
      </c>
      <c r="B55" s="4"/>
      <c r="C55" s="4"/>
    </row>
    <row r="56" spans="1:3" x14ac:dyDescent="0.25">
      <c r="A56" s="4"/>
      <c r="B56" s="4"/>
      <c r="C56" s="4"/>
    </row>
    <row r="57" spans="1:3" x14ac:dyDescent="0.25">
      <c r="A57" s="4" t="s">
        <v>86</v>
      </c>
      <c r="B57" s="4"/>
      <c r="C57" s="4"/>
    </row>
    <row r="58" spans="1:3" x14ac:dyDescent="0.25">
      <c r="A58" s="4" t="s">
        <v>87</v>
      </c>
      <c r="B58" s="4"/>
      <c r="C58" s="4"/>
    </row>
    <row r="59" spans="1:3" x14ac:dyDescent="0.25">
      <c r="A59" s="4" t="s">
        <v>88</v>
      </c>
      <c r="B59" s="4"/>
      <c r="C59" s="4"/>
    </row>
    <row r="60" spans="1:3" x14ac:dyDescent="0.25">
      <c r="A60" s="4" t="s">
        <v>89</v>
      </c>
      <c r="B60" s="4"/>
      <c r="C60" s="4"/>
    </row>
    <row r="61" spans="1:3" x14ac:dyDescent="0.25">
      <c r="A61" s="4" t="s">
        <v>90</v>
      </c>
      <c r="B61" s="4"/>
      <c r="C61" s="4"/>
    </row>
    <row r="62" spans="1:3" x14ac:dyDescent="0.25">
      <c r="A62" s="4" t="s">
        <v>91</v>
      </c>
      <c r="B62" s="4"/>
      <c r="C62" s="4"/>
    </row>
    <row r="63" spans="1:3" x14ac:dyDescent="0.25">
      <c r="A63" s="4"/>
      <c r="B63" s="4"/>
      <c r="C63" s="4"/>
    </row>
    <row r="64" spans="1:3" x14ac:dyDescent="0.25">
      <c r="A64" s="4" t="s">
        <v>92</v>
      </c>
      <c r="B64" s="4"/>
      <c r="C6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2"/>
  <sheetViews>
    <sheetView workbookViewId="0">
      <selection activeCell="D41" sqref="D41"/>
    </sheetView>
  </sheetViews>
  <sheetFormatPr defaultRowHeight="15" x14ac:dyDescent="0.25"/>
  <cols>
    <col min="1" max="1" width="7.42578125" customWidth="1"/>
    <col min="3" max="3" width="6.5703125" customWidth="1"/>
    <col min="5" max="5" width="5.28515625" customWidth="1"/>
    <col min="7" max="7" width="5.5703125" customWidth="1"/>
    <col min="8" max="8" width="11.85546875" customWidth="1"/>
    <col min="9" max="9" width="7" customWidth="1"/>
    <col min="11" max="11" width="6.140625" customWidth="1"/>
    <col min="13" max="13" width="19.85546875" customWidth="1"/>
    <col min="14" max="14" width="11.85546875" customWidth="1"/>
    <col min="15" max="15" width="10.42578125" customWidth="1"/>
    <col min="16" max="16" width="11" customWidth="1"/>
    <col min="17" max="17" width="9.7109375" customWidth="1"/>
    <col min="18" max="18" width="9.5703125" bestFit="1" customWidth="1"/>
    <col min="19" max="19" width="10.140625" customWidth="1"/>
    <col min="20" max="20" width="11.42578125" customWidth="1"/>
    <col min="21" max="21" width="12.5703125" customWidth="1"/>
    <col min="22" max="22" width="9.28515625" customWidth="1"/>
    <col min="23" max="23" width="11.42578125" customWidth="1"/>
    <col min="24" max="24" width="9.5703125" bestFit="1" customWidth="1"/>
    <col min="25" max="25" width="14" customWidth="1"/>
    <col min="26" max="26" width="12.5703125" customWidth="1"/>
    <col min="27" max="27" width="12" customWidth="1"/>
    <col min="28" max="28" width="12.85546875" customWidth="1"/>
    <col min="29" max="29" width="14.140625" customWidth="1"/>
    <col min="30" max="30" width="12.42578125" customWidth="1"/>
    <col min="31" max="31" width="9.5703125" bestFit="1" customWidth="1"/>
    <col min="32" max="32" width="10.5703125" bestFit="1" customWidth="1"/>
    <col min="33" max="33" width="9.5703125" bestFit="1" customWidth="1"/>
  </cols>
  <sheetData>
    <row r="1" spans="2:33" ht="18.75" x14ac:dyDescent="0.3">
      <c r="M1" s="9" t="s">
        <v>118</v>
      </c>
    </row>
    <row r="2" spans="2:33" x14ac:dyDescent="0.25">
      <c r="N2" s="10" t="s">
        <v>37</v>
      </c>
      <c r="O2" s="1">
        <f>A35*D35+A52*D52</f>
        <v>49000</v>
      </c>
      <c r="T2" s="10" t="s">
        <v>116</v>
      </c>
      <c r="U2" s="19" t="s">
        <v>117</v>
      </c>
    </row>
    <row r="3" spans="2:33" ht="18.75" x14ac:dyDescent="0.3">
      <c r="B3" s="9" t="s">
        <v>156</v>
      </c>
      <c r="N3" s="10" t="s">
        <v>38</v>
      </c>
      <c r="O3" s="1">
        <f>SUMPRODUCT(N9:AG9,N12:AG12)</f>
        <v>17080.867046917869</v>
      </c>
    </row>
    <row r="4" spans="2:33" ht="18.75" x14ac:dyDescent="0.3">
      <c r="B4" s="9" t="s">
        <v>158</v>
      </c>
      <c r="N4" s="10" t="s">
        <v>39</v>
      </c>
      <c r="O4" s="3">
        <f>Revenue-Cost</f>
        <v>31919.132953082131</v>
      </c>
      <c r="P4" s="11" t="s">
        <v>52</v>
      </c>
    </row>
    <row r="5" spans="2:33" ht="18.75" x14ac:dyDescent="0.3">
      <c r="B5" s="9" t="s">
        <v>159</v>
      </c>
    </row>
    <row r="6" spans="2:33" ht="18.75" x14ac:dyDescent="0.3">
      <c r="B6" s="9" t="s">
        <v>157</v>
      </c>
      <c r="M6" s="9" t="s">
        <v>161</v>
      </c>
    </row>
    <row r="7" spans="2:33" ht="18.75" x14ac:dyDescent="0.3">
      <c r="B7" s="9" t="s">
        <v>160</v>
      </c>
      <c r="M7" s="10" t="s">
        <v>45</v>
      </c>
      <c r="N7" s="12" t="s">
        <v>2</v>
      </c>
      <c r="O7" s="12" t="s">
        <v>3</v>
      </c>
      <c r="P7" s="12" t="s">
        <v>4</v>
      </c>
      <c r="Q7" s="12" t="s">
        <v>5</v>
      </c>
      <c r="R7" s="12" t="s">
        <v>6</v>
      </c>
      <c r="S7" s="12" t="s">
        <v>7</v>
      </c>
      <c r="T7" s="12" t="s">
        <v>8</v>
      </c>
      <c r="U7" s="12" t="s">
        <v>9</v>
      </c>
      <c r="V7" s="12" t="s">
        <v>10</v>
      </c>
      <c r="W7" s="12" t="s">
        <v>11</v>
      </c>
      <c r="X7" s="12" t="s">
        <v>12</v>
      </c>
      <c r="Y7" s="12" t="s">
        <v>13</v>
      </c>
      <c r="Z7" s="12" t="s">
        <v>14</v>
      </c>
      <c r="AA7" s="12" t="s">
        <v>15</v>
      </c>
      <c r="AB7" s="12" t="s">
        <v>16</v>
      </c>
      <c r="AC7" s="12" t="s">
        <v>17</v>
      </c>
      <c r="AD7" s="12" t="s">
        <v>18</v>
      </c>
      <c r="AE7" s="12" t="s">
        <v>19</v>
      </c>
      <c r="AF7" s="12" t="s">
        <v>20</v>
      </c>
      <c r="AG7" s="12" t="s">
        <v>21</v>
      </c>
    </row>
    <row r="8" spans="2:33" x14ac:dyDescent="0.25">
      <c r="M8" s="10" t="s">
        <v>46</v>
      </c>
      <c r="N8" s="13">
        <v>-0.7</v>
      </c>
      <c r="O8" s="13">
        <v>-0.55000000000000004</v>
      </c>
      <c r="P8" s="13">
        <v>1</v>
      </c>
      <c r="Q8" s="13">
        <v>1</v>
      </c>
      <c r="R8" s="13">
        <v>1</v>
      </c>
      <c r="S8" s="13">
        <v>1</v>
      </c>
      <c r="T8" s="13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</row>
    <row r="9" spans="2:33" x14ac:dyDescent="0.25">
      <c r="M9" s="10" t="s">
        <v>38</v>
      </c>
      <c r="N9" s="13">
        <v>450</v>
      </c>
      <c r="O9" s="13">
        <v>300</v>
      </c>
      <c r="P9" s="13">
        <v>350</v>
      </c>
      <c r="Q9" s="13">
        <v>250</v>
      </c>
      <c r="R9" s="13">
        <v>150</v>
      </c>
      <c r="S9" s="13">
        <v>160</v>
      </c>
      <c r="T9" s="13">
        <v>150</v>
      </c>
      <c r="U9" s="13">
        <v>150</v>
      </c>
      <c r="V9" s="13">
        <v>150</v>
      </c>
      <c r="W9" s="13">
        <v>150</v>
      </c>
      <c r="X9" s="13">
        <v>150</v>
      </c>
      <c r="Y9" s="13">
        <v>140</v>
      </c>
      <c r="Z9" s="13">
        <v>140</v>
      </c>
      <c r="AA9" s="13">
        <v>135</v>
      </c>
      <c r="AB9" s="13">
        <v>145</v>
      </c>
      <c r="AC9" s="13">
        <v>155</v>
      </c>
      <c r="AD9" s="13">
        <v>155</v>
      </c>
      <c r="AE9" s="13">
        <v>155</v>
      </c>
      <c r="AF9" s="13">
        <v>165</v>
      </c>
      <c r="AG9" s="13">
        <v>900</v>
      </c>
    </row>
    <row r="10" spans="2:33" x14ac:dyDescent="0.25">
      <c r="M10" s="10" t="s">
        <v>40</v>
      </c>
      <c r="N10" s="12">
        <v>100</v>
      </c>
      <c r="O10" s="12">
        <v>100</v>
      </c>
      <c r="P10" s="12">
        <v>100</v>
      </c>
      <c r="Q10" s="12">
        <v>100</v>
      </c>
      <c r="R10" s="12">
        <v>100</v>
      </c>
      <c r="S10" s="12">
        <v>100</v>
      </c>
      <c r="T10" s="12">
        <v>100</v>
      </c>
      <c r="U10" s="12">
        <v>100</v>
      </c>
      <c r="V10" s="12">
        <v>100</v>
      </c>
      <c r="W10" s="12">
        <v>100</v>
      </c>
      <c r="X10" s="12">
        <v>100</v>
      </c>
      <c r="Y10" s="12">
        <v>100</v>
      </c>
      <c r="Z10" s="12">
        <v>100</v>
      </c>
      <c r="AA10" s="12">
        <v>100</v>
      </c>
      <c r="AB10" s="12">
        <v>100</v>
      </c>
      <c r="AC10" s="12">
        <v>100</v>
      </c>
      <c r="AD10" s="12">
        <v>100</v>
      </c>
      <c r="AE10" s="12">
        <v>100</v>
      </c>
      <c r="AF10" s="12">
        <v>100</v>
      </c>
      <c r="AG10" s="12">
        <v>100</v>
      </c>
    </row>
    <row r="11" spans="2:33" x14ac:dyDescent="0.25">
      <c r="M11" s="10"/>
      <c r="N11" s="14" t="str">
        <f>[1]!WB(N12,"&lt;=",N10)</f>
        <v>&lt;=</v>
      </c>
      <c r="O11" s="14" t="str">
        <f>[1]!WB(O12,"&lt;=",O10)</f>
        <v>&lt;=</v>
      </c>
      <c r="P11" s="14" t="str">
        <f>[1]!WB(P12,"&lt;=",P10)</f>
        <v>&lt;=</v>
      </c>
      <c r="Q11" s="14" t="str">
        <f>[1]!WB(Q12,"&lt;=",Q10)</f>
        <v>&lt;=</v>
      </c>
      <c r="R11" s="14" t="str">
        <f>[1]!WB(R12,"&lt;=",R10)</f>
        <v>&lt;=</v>
      </c>
      <c r="S11" s="14" t="str">
        <f>[1]!WB(S12,"&lt;=",S10)</f>
        <v>&lt;=</v>
      </c>
      <c r="T11" s="14" t="str">
        <f>[1]!WB(T12,"&lt;=",T10)</f>
        <v>&lt;=</v>
      </c>
      <c r="U11" s="14" t="str">
        <f>[1]!WB(U12,"&lt;=",U10)</f>
        <v>&lt;=</v>
      </c>
      <c r="V11" s="14" t="str">
        <f>[1]!WB(V12,"&lt;=",V10)</f>
        <v>&lt;=</v>
      </c>
      <c r="W11" s="14" t="str">
        <f>[1]!WB(W12,"&lt;=",W10)</f>
        <v>&lt;=</v>
      </c>
      <c r="X11" s="14" t="str">
        <f>[1]!WB(X12,"&lt;=",X10)</f>
        <v>&lt;=</v>
      </c>
      <c r="Y11" s="14" t="str">
        <f>[1]!WB(Y12,"&lt;=",Y10)</f>
        <v>&lt;=</v>
      </c>
      <c r="Z11" s="14" t="str">
        <f>[1]!WB(Z12,"&lt;=",Z10)</f>
        <v>&lt;=</v>
      </c>
      <c r="AA11" s="14" t="str">
        <f>[1]!WB(AA12,"&lt;=",AA10)</f>
        <v>&lt;=</v>
      </c>
      <c r="AB11" s="14" t="str">
        <f>[1]!WB(AB12,"&lt;=",AB10)</f>
        <v>&lt;=</v>
      </c>
      <c r="AC11" s="14" t="str">
        <f>[1]!WB(AC12,"&lt;=",AC10)</f>
        <v>&lt;=</v>
      </c>
      <c r="AD11" s="14" t="str">
        <f>[1]!WB(AD12,"&lt;=",AD10)</f>
        <v>&lt;=</v>
      </c>
      <c r="AE11" s="14" t="str">
        <f>[1]!WB(AE12,"&lt;=",AE10)</f>
        <v>&lt;=</v>
      </c>
      <c r="AF11" s="14" t="str">
        <f>[1]!WB(AF12,"&lt;=",AF10)</f>
        <v>&lt;=</v>
      </c>
      <c r="AG11" s="14" t="str">
        <f>[1]!WB(AG12,"&lt;=",AG10)</f>
        <v>&lt;=</v>
      </c>
    </row>
    <row r="12" spans="2:33" x14ac:dyDescent="0.25">
      <c r="M12" s="10" t="s">
        <v>94</v>
      </c>
      <c r="N12" s="15">
        <f t="shared" ref="N12:AG12" si="0">N29+N30</f>
        <v>1.4368818596862369</v>
      </c>
      <c r="O12" s="15">
        <f t="shared" si="0"/>
        <v>0</v>
      </c>
      <c r="P12" s="15">
        <f t="shared" si="0"/>
        <v>18.306340003466371</v>
      </c>
      <c r="Q12" s="15">
        <f t="shared" si="0"/>
        <v>17.649664347419836</v>
      </c>
      <c r="R12" s="15">
        <f t="shared" si="0"/>
        <v>0</v>
      </c>
      <c r="S12" s="15">
        <f t="shared" si="0"/>
        <v>0</v>
      </c>
      <c r="T12" s="15">
        <f t="shared" si="0"/>
        <v>0</v>
      </c>
      <c r="U12" s="15">
        <f t="shared" si="0"/>
        <v>0</v>
      </c>
      <c r="V12" s="15">
        <f t="shared" si="0"/>
        <v>0</v>
      </c>
      <c r="W12" s="15">
        <f t="shared" si="0"/>
        <v>0</v>
      </c>
      <c r="X12" s="15">
        <f t="shared" si="0"/>
        <v>0</v>
      </c>
      <c r="Y12" s="15">
        <f t="shared" si="0"/>
        <v>0</v>
      </c>
      <c r="Z12" s="15">
        <f t="shared" si="0"/>
        <v>0</v>
      </c>
      <c r="AA12" s="15">
        <f t="shared" si="0"/>
        <v>17.059463872635735</v>
      </c>
      <c r="AB12" s="15">
        <f t="shared" si="0"/>
        <v>0</v>
      </c>
      <c r="AC12" s="15">
        <f t="shared" si="0"/>
        <v>0</v>
      </c>
      <c r="AD12" s="15">
        <f t="shared" si="0"/>
        <v>0</v>
      </c>
      <c r="AE12" s="15">
        <f t="shared" si="0"/>
        <v>0</v>
      </c>
      <c r="AF12" s="15">
        <f t="shared" si="0"/>
        <v>17.523410437071476</v>
      </c>
      <c r="AG12" s="15">
        <f t="shared" si="0"/>
        <v>0.46693864118694933</v>
      </c>
    </row>
    <row r="13" spans="2:33" x14ac:dyDescent="0.25"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2:33" x14ac:dyDescent="0.25">
      <c r="M14" s="10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2:33" ht="18.75" x14ac:dyDescent="0.3">
      <c r="M15" s="11"/>
      <c r="N15" s="9" t="s">
        <v>51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2:33" x14ac:dyDescent="0.25">
      <c r="M16" s="10" t="s">
        <v>50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x14ac:dyDescent="0.25">
      <c r="M17" s="12" t="s">
        <v>22</v>
      </c>
      <c r="N17" s="13">
        <v>0</v>
      </c>
      <c r="O17" s="13">
        <v>0</v>
      </c>
      <c r="P17" s="13">
        <v>60</v>
      </c>
      <c r="Q17" s="13">
        <v>0</v>
      </c>
      <c r="R17" s="13">
        <v>0</v>
      </c>
      <c r="S17" s="13">
        <v>0.01</v>
      </c>
      <c r="T17" s="13">
        <v>0.06</v>
      </c>
      <c r="U17" s="13">
        <v>0.1</v>
      </c>
      <c r="V17" s="13">
        <v>0.01</v>
      </c>
      <c r="W17" s="13">
        <v>0.18</v>
      </c>
      <c r="X17" s="13">
        <v>0.15</v>
      </c>
      <c r="Y17" s="13">
        <v>0.04</v>
      </c>
      <c r="Z17" s="13">
        <v>0.05</v>
      </c>
      <c r="AA17" s="13">
        <v>0.06</v>
      </c>
      <c r="AB17" s="13">
        <v>0.1</v>
      </c>
      <c r="AC17" s="13">
        <v>7.0000000000000007E-2</v>
      </c>
      <c r="AD17" s="13">
        <v>7.0000000000000007E-2</v>
      </c>
      <c r="AE17" s="13">
        <v>0.11</v>
      </c>
      <c r="AF17" s="13">
        <v>5.17</v>
      </c>
      <c r="AG17" s="13">
        <v>0</v>
      </c>
    </row>
    <row r="18" spans="1:33" x14ac:dyDescent="0.25">
      <c r="M18" s="12" t="s">
        <v>23</v>
      </c>
      <c r="N18" s="13">
        <v>0</v>
      </c>
      <c r="O18" s="13">
        <v>0</v>
      </c>
      <c r="P18" s="13">
        <v>0</v>
      </c>
      <c r="Q18" s="13">
        <v>35</v>
      </c>
      <c r="R18" s="13">
        <v>7.0000000000000001E-3</v>
      </c>
      <c r="S18" s="13">
        <v>7.0000000000000001E-3</v>
      </c>
      <c r="T18" s="13">
        <v>4.0000000000000001E-3</v>
      </c>
      <c r="U18" s="13">
        <v>3.5000000000000003E-2</v>
      </c>
      <c r="V18" s="13">
        <v>7.0000000000000001E-3</v>
      </c>
      <c r="W18" s="13">
        <v>0.03</v>
      </c>
      <c r="X18" s="13">
        <v>8.0000000000000002E-3</v>
      </c>
      <c r="Y18" s="13">
        <v>0.01</v>
      </c>
      <c r="Z18" s="13">
        <v>0.01</v>
      </c>
      <c r="AA18" s="13">
        <v>0.01</v>
      </c>
      <c r="AB18" s="13">
        <v>0.02</v>
      </c>
      <c r="AC18" s="13">
        <v>0.02</v>
      </c>
      <c r="AD18" s="13">
        <v>0.01</v>
      </c>
      <c r="AE18" s="13">
        <v>7.0000000000000007E-2</v>
      </c>
      <c r="AF18" s="13">
        <v>0.69</v>
      </c>
      <c r="AG18" s="13">
        <v>0</v>
      </c>
    </row>
    <row r="19" spans="1:33" x14ac:dyDescent="0.25">
      <c r="M19" s="12" t="s">
        <v>24</v>
      </c>
      <c r="N19" s="13">
        <v>0</v>
      </c>
      <c r="O19" s="13">
        <v>0</v>
      </c>
      <c r="P19" s="13">
        <v>0</v>
      </c>
      <c r="Q19" s="13">
        <v>0</v>
      </c>
      <c r="R19" s="13">
        <v>0.35</v>
      </c>
      <c r="S19" s="13">
        <v>0.71</v>
      </c>
      <c r="T19" s="13">
        <v>0.42</v>
      </c>
      <c r="U19" s="13">
        <v>0.6</v>
      </c>
      <c r="V19" s="13">
        <v>0</v>
      </c>
      <c r="W19" s="13">
        <v>0.6</v>
      </c>
      <c r="X19" s="13">
        <v>0.55000000000000004</v>
      </c>
      <c r="Y19" s="13">
        <v>1.1299999999999999</v>
      </c>
      <c r="Z19" s="13">
        <v>1.01</v>
      </c>
      <c r="AA19" s="13">
        <v>1.1000000000000001</v>
      </c>
      <c r="AB19" s="13">
        <v>1.19</v>
      </c>
      <c r="AC19" s="13">
        <v>0.8</v>
      </c>
      <c r="AD19" s="13">
        <v>0.85</v>
      </c>
      <c r="AE19" s="13">
        <v>0.47</v>
      </c>
      <c r="AF19" s="13">
        <v>0.39</v>
      </c>
      <c r="AG19" s="13">
        <v>0</v>
      </c>
    </row>
    <row r="20" spans="1:33" x14ac:dyDescent="0.25">
      <c r="M20" s="12" t="s">
        <v>25</v>
      </c>
      <c r="N20" s="13">
        <v>0</v>
      </c>
      <c r="O20" s="13">
        <v>0</v>
      </c>
      <c r="P20" s="13">
        <v>0</v>
      </c>
      <c r="Q20" s="13">
        <v>0</v>
      </c>
      <c r="R20" s="13">
        <v>0.04</v>
      </c>
      <c r="S20" s="13">
        <v>0.19</v>
      </c>
      <c r="T20" s="13">
        <v>0.2</v>
      </c>
      <c r="U20" s="13">
        <v>0.25</v>
      </c>
      <c r="V20" s="13">
        <v>0.35</v>
      </c>
      <c r="W20" s="13">
        <v>0.25</v>
      </c>
      <c r="X20" s="13">
        <v>0.27</v>
      </c>
      <c r="Y20" s="13">
        <v>0.17</v>
      </c>
      <c r="Z20" s="13">
        <v>0.21</v>
      </c>
      <c r="AA20" s="13">
        <v>0.25</v>
      </c>
      <c r="AB20" s="13">
        <v>0.14000000000000001</v>
      </c>
      <c r="AC20" s="13">
        <v>0.02</v>
      </c>
      <c r="AD20" s="13">
        <v>0.03</v>
      </c>
      <c r="AE20" s="13">
        <v>0.35</v>
      </c>
      <c r="AF20" s="13">
        <v>0.91</v>
      </c>
      <c r="AG20" s="13">
        <v>0</v>
      </c>
    </row>
    <row r="21" spans="1:33" x14ac:dyDescent="0.25">
      <c r="M21" s="12" t="s">
        <v>26</v>
      </c>
      <c r="N21" s="13">
        <v>0</v>
      </c>
      <c r="O21" s="13">
        <v>0</v>
      </c>
      <c r="P21" s="13">
        <v>0</v>
      </c>
      <c r="Q21" s="13">
        <v>0</v>
      </c>
      <c r="R21" s="13">
        <v>0.02</v>
      </c>
      <c r="S21" s="13">
        <v>0.04</v>
      </c>
      <c r="T21" s="13">
        <v>0.02</v>
      </c>
      <c r="U21" s="13">
        <v>0.04</v>
      </c>
      <c r="V21" s="13">
        <v>0.01</v>
      </c>
      <c r="W21" s="13">
        <v>0.03</v>
      </c>
      <c r="X21" s="13">
        <v>0.04</v>
      </c>
      <c r="Y21" s="13">
        <v>0.02</v>
      </c>
      <c r="Z21" s="13">
        <v>0.02</v>
      </c>
      <c r="AA21" s="13">
        <v>0.02</v>
      </c>
      <c r="AB21" s="13">
        <v>0.02</v>
      </c>
      <c r="AC21" s="13">
        <v>0.03</v>
      </c>
      <c r="AD21" s="13">
        <v>0.02</v>
      </c>
      <c r="AE21" s="13">
        <v>0.02</v>
      </c>
      <c r="AF21" s="13">
        <v>7.0000000000000001E-3</v>
      </c>
      <c r="AG21" s="13">
        <v>0</v>
      </c>
    </row>
    <row r="22" spans="1:33" x14ac:dyDescent="0.25">
      <c r="M22" s="12" t="s">
        <v>27</v>
      </c>
      <c r="N22" s="13">
        <v>0</v>
      </c>
      <c r="O22" s="13">
        <v>0</v>
      </c>
      <c r="P22" s="13">
        <v>0</v>
      </c>
      <c r="Q22" s="13">
        <v>0</v>
      </c>
      <c r="R22" s="13">
        <v>0.01</v>
      </c>
      <c r="S22" s="13">
        <v>0</v>
      </c>
      <c r="T22" s="13">
        <v>0</v>
      </c>
      <c r="U22" s="13">
        <v>0.01</v>
      </c>
      <c r="V22" s="13">
        <v>0.02</v>
      </c>
      <c r="W22" s="13">
        <v>0</v>
      </c>
      <c r="X22" s="13">
        <v>0.02</v>
      </c>
      <c r="Y22" s="13">
        <v>0.04</v>
      </c>
      <c r="Z22" s="13">
        <v>0.04</v>
      </c>
      <c r="AA22" s="13">
        <v>0.04</v>
      </c>
      <c r="AB22" s="13">
        <v>0.04</v>
      </c>
      <c r="AC22" s="13">
        <v>0.04</v>
      </c>
      <c r="AD22" s="13">
        <v>0.02</v>
      </c>
      <c r="AE22" s="13">
        <v>0.01</v>
      </c>
      <c r="AF22" s="13">
        <v>1.33</v>
      </c>
      <c r="AG22" s="13">
        <v>100</v>
      </c>
    </row>
    <row r="23" spans="1:33" x14ac:dyDescent="0.25">
      <c r="M23" s="12" t="s">
        <v>28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0.01</v>
      </c>
      <c r="U23" s="13">
        <v>0.01</v>
      </c>
      <c r="V23" s="13">
        <v>0.05</v>
      </c>
      <c r="W23" s="13">
        <v>7.0000000000000007E-2</v>
      </c>
      <c r="X23" s="13">
        <v>0.01</v>
      </c>
      <c r="Y23" s="13">
        <v>0.02</v>
      </c>
      <c r="Z23" s="13">
        <v>0.02</v>
      </c>
      <c r="AA23" s="13">
        <v>0.02</v>
      </c>
      <c r="AB23" s="13">
        <v>0.02</v>
      </c>
      <c r="AC23" s="13">
        <v>0.01</v>
      </c>
      <c r="AD23" s="13">
        <v>0.04</v>
      </c>
      <c r="AE23" s="13">
        <v>0.11</v>
      </c>
      <c r="AF23" s="13">
        <v>0.09</v>
      </c>
      <c r="AG23" s="13">
        <v>0</v>
      </c>
    </row>
    <row r="24" spans="1:33" x14ac:dyDescent="0.25">
      <c r="M24" s="12" t="s">
        <v>29</v>
      </c>
      <c r="N24" s="13">
        <v>-70</v>
      </c>
      <c r="O24" s="13">
        <v>0</v>
      </c>
      <c r="P24" s="13">
        <v>5</v>
      </c>
      <c r="Q24" s="13">
        <v>0</v>
      </c>
      <c r="R24" s="13">
        <v>7.0000000000000007E-2</v>
      </c>
      <c r="S24" s="13">
        <v>0.2</v>
      </c>
      <c r="T24" s="13">
        <v>0.16</v>
      </c>
      <c r="U24" s="13">
        <v>0.45</v>
      </c>
      <c r="V24" s="13">
        <v>0.06</v>
      </c>
      <c r="W24" s="13">
        <v>0.57999999999999996</v>
      </c>
      <c r="X24" s="13">
        <v>0.01</v>
      </c>
      <c r="Y24" s="13">
        <v>0.09</v>
      </c>
      <c r="Z24" s="13">
        <v>0.13</v>
      </c>
      <c r="AA24" s="13">
        <v>0.14000000000000001</v>
      </c>
      <c r="AB24" s="13">
        <v>0</v>
      </c>
      <c r="AC24" s="13">
        <v>0</v>
      </c>
      <c r="AD24" s="13">
        <v>0</v>
      </c>
      <c r="AE24" s="13">
        <v>0</v>
      </c>
      <c r="AF24" s="13">
        <v>0.5</v>
      </c>
      <c r="AG24" s="13">
        <v>0</v>
      </c>
    </row>
    <row r="25" spans="1:33" x14ac:dyDescent="0.25">
      <c r="M25" s="12" t="s">
        <v>1</v>
      </c>
      <c r="N25" s="13">
        <v>0</v>
      </c>
      <c r="O25" s="13">
        <v>-55</v>
      </c>
      <c r="P25" s="13">
        <v>0</v>
      </c>
      <c r="Q25" s="13">
        <v>0</v>
      </c>
      <c r="R25" s="13">
        <v>0.01</v>
      </c>
      <c r="S25" s="13">
        <v>2.1000000000000001E-2</v>
      </c>
      <c r="T25" s="13">
        <v>1.0999999999999999E-2</v>
      </c>
      <c r="U25" s="13">
        <v>0.03</v>
      </c>
      <c r="V25" s="13">
        <v>1E-3</v>
      </c>
      <c r="W25" s="13">
        <v>0.02</v>
      </c>
      <c r="X25" s="13">
        <v>0.03</v>
      </c>
      <c r="Y25" s="13">
        <v>0.01</v>
      </c>
      <c r="Z25" s="13">
        <v>0.01</v>
      </c>
      <c r="AA25" s="13">
        <v>0.04</v>
      </c>
      <c r="AB25" s="13">
        <v>0</v>
      </c>
      <c r="AC25" s="13">
        <v>0</v>
      </c>
      <c r="AD25" s="13">
        <v>0</v>
      </c>
      <c r="AE25" s="13">
        <v>0</v>
      </c>
      <c r="AF25" s="13">
        <v>1.0999999999999999E-2</v>
      </c>
      <c r="AG25" s="13">
        <v>0</v>
      </c>
    </row>
    <row r="26" spans="1:33" x14ac:dyDescent="0.25">
      <c r="M26" s="12" t="s">
        <v>30</v>
      </c>
      <c r="N26" s="13">
        <v>0</v>
      </c>
      <c r="O26" s="13">
        <v>0</v>
      </c>
      <c r="P26" s="13">
        <v>35</v>
      </c>
      <c r="Q26" s="13">
        <v>65</v>
      </c>
      <c r="R26" s="13">
        <v>99.492999999999995</v>
      </c>
      <c r="S26" s="13">
        <v>98.822000000000003</v>
      </c>
      <c r="T26" s="13">
        <v>99.114999999999995</v>
      </c>
      <c r="U26" s="13">
        <v>98.474999999999994</v>
      </c>
      <c r="V26" s="13">
        <v>99.492000000000004</v>
      </c>
      <c r="W26" s="13">
        <v>98.24</v>
      </c>
      <c r="X26" s="13">
        <v>98.912000000000006</v>
      </c>
      <c r="Y26" s="13">
        <v>98.47</v>
      </c>
      <c r="Z26" s="13">
        <v>98.5</v>
      </c>
      <c r="AA26" s="13">
        <v>98.32</v>
      </c>
      <c r="AB26" s="13">
        <v>98.47</v>
      </c>
      <c r="AC26" s="13">
        <v>99.01</v>
      </c>
      <c r="AD26" s="13">
        <v>98.96</v>
      </c>
      <c r="AE26" s="13">
        <v>98.86</v>
      </c>
      <c r="AF26" s="13">
        <v>90.87</v>
      </c>
      <c r="AG26" s="13">
        <v>0</v>
      </c>
    </row>
    <row r="28" spans="1:33" ht="18.75" x14ac:dyDescent="0.3">
      <c r="M28" s="22" t="s">
        <v>163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</row>
    <row r="29" spans="1:33" x14ac:dyDescent="0.25">
      <c r="M29" s="12" t="s">
        <v>31</v>
      </c>
      <c r="N29" s="2">
        <v>0.76790039461151172</v>
      </c>
      <c r="O29" s="2">
        <v>0</v>
      </c>
      <c r="P29" s="2">
        <v>10.482940536127364</v>
      </c>
      <c r="Q29" s="2">
        <v>7.995125867464961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17.059463872635735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</row>
    <row r="30" spans="1:33" x14ac:dyDescent="0.25">
      <c r="M30" s="12" t="s">
        <v>32</v>
      </c>
      <c r="N30" s="2">
        <v>0.66898146507472533</v>
      </c>
      <c r="O30" s="2">
        <v>0</v>
      </c>
      <c r="P30" s="2">
        <v>7.8233994673390077</v>
      </c>
      <c r="Q30" s="2">
        <v>9.6545384799548764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17.523410437071476</v>
      </c>
      <c r="AG30" s="2">
        <v>0.46693864118694933</v>
      </c>
    </row>
    <row r="31" spans="1:33" x14ac:dyDescent="0.25"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 ht="21" x14ac:dyDescent="0.35">
      <c r="A32" s="20" t="s">
        <v>162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AA32" s="11"/>
      <c r="AB32" s="11"/>
      <c r="AC32" s="11"/>
      <c r="AD32" s="11"/>
      <c r="AE32" s="11"/>
      <c r="AF32" s="11"/>
      <c r="AG32" s="11"/>
    </row>
    <row r="33" spans="1:33" x14ac:dyDescent="0.25">
      <c r="A33" s="10" t="s">
        <v>42</v>
      </c>
      <c r="B33" s="10" t="str">
        <f>M29</f>
        <v>SS304L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AA33" s="11"/>
      <c r="AB33" s="11"/>
      <c r="AC33" s="11"/>
      <c r="AD33" s="11"/>
      <c r="AE33" s="11"/>
      <c r="AF33" s="11"/>
      <c r="AG33" s="11"/>
    </row>
    <row r="34" spans="1:33" x14ac:dyDescent="0.25">
      <c r="A34" s="10" t="s">
        <v>0</v>
      </c>
      <c r="B34" s="10" t="s">
        <v>44</v>
      </c>
      <c r="C34" s="11"/>
      <c r="D34" s="10" t="s">
        <v>41</v>
      </c>
      <c r="E34" s="11"/>
      <c r="F34" s="10" t="s">
        <v>43</v>
      </c>
      <c r="G34" s="11"/>
      <c r="H34" s="11"/>
      <c r="I34" s="11"/>
      <c r="J34" s="11"/>
      <c r="K34" s="11"/>
      <c r="L34" s="11"/>
      <c r="M34" s="11"/>
      <c r="N34" s="11"/>
      <c r="AA34" s="11"/>
      <c r="AB34" s="11"/>
      <c r="AC34" s="11"/>
      <c r="AD34" s="11"/>
      <c r="AE34" s="11"/>
      <c r="AF34" s="11"/>
      <c r="AG34" s="11"/>
    </row>
    <row r="35" spans="1:33" x14ac:dyDescent="0.25">
      <c r="A35" s="13">
        <v>700</v>
      </c>
      <c r="B35" s="13">
        <v>15</v>
      </c>
      <c r="C35" s="16" t="str">
        <f>[1]!WB(B35,"&lt;=",D35)</f>
        <v>&lt;=</v>
      </c>
      <c r="D35" s="1">
        <f>SUMPRODUCT(N$8:AG$8,N29:AG29)</f>
        <v>35</v>
      </c>
      <c r="E35" s="16" t="str">
        <f>[1]!WB(D35,"&lt;=",F35)</f>
        <v>=&lt;=</v>
      </c>
      <c r="F35" s="13">
        <v>35</v>
      </c>
      <c r="G35" s="11"/>
      <c r="H35" s="11"/>
      <c r="I35" s="11"/>
      <c r="K35" s="11"/>
      <c r="L35" s="11"/>
      <c r="M35" s="11"/>
      <c r="N35" s="11"/>
      <c r="AA35" s="11"/>
      <c r="AB35" s="11"/>
      <c r="AC35" s="11"/>
      <c r="AD35" s="11"/>
      <c r="AE35" s="11"/>
      <c r="AF35" s="11"/>
      <c r="AG35" s="11"/>
    </row>
    <row r="36" spans="1:33" x14ac:dyDescent="0.25">
      <c r="A36" s="11"/>
      <c r="B36" s="11" t="s">
        <v>111</v>
      </c>
      <c r="C36" s="11"/>
      <c r="D36" s="11"/>
      <c r="E36" s="11"/>
      <c r="F36" s="11"/>
      <c r="G36" s="11"/>
      <c r="K36" s="11"/>
      <c r="L36" s="11"/>
      <c r="M36" s="11"/>
      <c r="AA36" s="11"/>
      <c r="AB36" s="11"/>
      <c r="AC36" s="11"/>
      <c r="AD36" s="11"/>
      <c r="AE36" s="11"/>
      <c r="AF36" s="11"/>
      <c r="AG36" s="11"/>
    </row>
    <row r="37" spans="1:33" x14ac:dyDescent="0.25">
      <c r="A37" s="11"/>
      <c r="B37" s="11" t="s">
        <v>108</v>
      </c>
      <c r="C37" s="11"/>
      <c r="D37" s="10" t="s">
        <v>110</v>
      </c>
      <c r="E37" s="11"/>
      <c r="F37" s="11" t="s">
        <v>109</v>
      </c>
      <c r="G37" s="11"/>
      <c r="H37" s="10" t="s">
        <v>47</v>
      </c>
      <c r="I37" s="10"/>
      <c r="J37" s="10" t="s">
        <v>49</v>
      </c>
      <c r="K37" s="10"/>
      <c r="L37" s="10" t="s">
        <v>48</v>
      </c>
      <c r="AA37" s="11"/>
      <c r="AB37" s="11"/>
      <c r="AC37" s="11"/>
      <c r="AD37" s="11"/>
      <c r="AE37" s="11"/>
      <c r="AF37" s="11"/>
      <c r="AG37" s="11"/>
    </row>
    <row r="38" spans="1:33" x14ac:dyDescent="0.25">
      <c r="A38" s="10" t="str">
        <f t="shared" ref="A38:A47" si="1">M17</f>
        <v>Cr</v>
      </c>
      <c r="B38" s="13">
        <v>18</v>
      </c>
      <c r="C38" s="11"/>
      <c r="D38" s="17">
        <f t="shared" ref="D38:D47" si="2">J38/($D$35+0.000000001)</f>
        <v>17.999999999485716</v>
      </c>
      <c r="E38" s="11"/>
      <c r="F38" s="13">
        <v>20</v>
      </c>
      <c r="G38" s="11"/>
      <c r="H38" s="11">
        <f t="shared" ref="H38:H47" si="3">B38*$D$35</f>
        <v>630</v>
      </c>
      <c r="I38" s="14" t="str">
        <f>[1]!WB(H38,"&lt;=",J38)</f>
        <v>=&lt;=</v>
      </c>
      <c r="J38" s="11">
        <f t="shared" ref="J38:J47" si="4">SUMPRODUCT(N$29:AG$29,N17:AG17)</f>
        <v>630</v>
      </c>
      <c r="K38" s="14" t="str">
        <f>[1]!WB(J38,"&lt;=",L38)</f>
        <v>&lt;=</v>
      </c>
      <c r="L38" s="11">
        <f t="shared" ref="L38:L47" si="5">F38*$D$35</f>
        <v>700</v>
      </c>
      <c r="AA38" s="11"/>
      <c r="AB38" s="11"/>
      <c r="AC38" s="11"/>
      <c r="AD38" s="11"/>
      <c r="AE38" s="11"/>
      <c r="AF38" s="11"/>
      <c r="AG38" s="11"/>
    </row>
    <row r="39" spans="1:33" x14ac:dyDescent="0.25">
      <c r="A39" s="10" t="str">
        <f t="shared" si="1"/>
        <v>Ni</v>
      </c>
      <c r="B39" s="13">
        <v>8</v>
      </c>
      <c r="C39" s="11"/>
      <c r="D39" s="17">
        <f t="shared" si="2"/>
        <v>7.9999999997714291</v>
      </c>
      <c r="E39" s="11"/>
      <c r="F39" s="13">
        <v>10.5</v>
      </c>
      <c r="G39" s="11"/>
      <c r="H39" s="11">
        <f t="shared" si="3"/>
        <v>280</v>
      </c>
      <c r="I39" s="14" t="str">
        <f>[1]!WB(H39,"&lt;=",J39)</f>
        <v>=&lt;=</v>
      </c>
      <c r="J39" s="11">
        <f t="shared" si="4"/>
        <v>280</v>
      </c>
      <c r="K39" s="14" t="str">
        <f>[1]!WB(J39,"&lt;=",L39)</f>
        <v>&lt;=</v>
      </c>
      <c r="L39" s="11">
        <f t="shared" si="5"/>
        <v>367.5</v>
      </c>
      <c r="AA39" s="11"/>
      <c r="AB39" s="11"/>
      <c r="AC39" s="11"/>
      <c r="AD39" s="11"/>
      <c r="AE39" s="11"/>
      <c r="AF39" s="11"/>
      <c r="AG39" s="11"/>
    </row>
    <row r="40" spans="1:33" x14ac:dyDescent="0.25">
      <c r="A40" s="10" t="str">
        <f t="shared" si="1"/>
        <v>Mn</v>
      </c>
      <c r="B40" s="13">
        <v>0</v>
      </c>
      <c r="C40" s="11"/>
      <c r="D40" s="17">
        <f t="shared" si="2"/>
        <v>0.53615457883894746</v>
      </c>
      <c r="E40" s="11"/>
      <c r="F40" s="13">
        <v>2</v>
      </c>
      <c r="G40" s="11"/>
      <c r="H40" s="11">
        <f t="shared" si="3"/>
        <v>0</v>
      </c>
      <c r="I40" s="14" t="str">
        <f>[1]!WB(H40,"&lt;=",J40)</f>
        <v>&lt;=</v>
      </c>
      <c r="J40" s="11">
        <f t="shared" si="4"/>
        <v>18.765410259899312</v>
      </c>
      <c r="K40" s="14" t="str">
        <f>[1]!WB(J40,"&lt;=",L40)</f>
        <v>&lt;=</v>
      </c>
      <c r="L40" s="11">
        <f t="shared" si="5"/>
        <v>70</v>
      </c>
      <c r="AA40" s="11"/>
      <c r="AB40" s="11"/>
      <c r="AC40" s="11"/>
      <c r="AD40" s="11"/>
      <c r="AE40" s="11"/>
      <c r="AF40" s="11"/>
      <c r="AG40" s="11"/>
    </row>
    <row r="41" spans="1:33" x14ac:dyDescent="0.25">
      <c r="A41" s="10" t="str">
        <f t="shared" si="1"/>
        <v>Si</v>
      </c>
      <c r="B41" s="13">
        <v>0</v>
      </c>
      <c r="C41" s="11"/>
      <c r="D41" s="17">
        <f t="shared" si="2"/>
        <v>0.12185331337248803</v>
      </c>
      <c r="E41" s="11"/>
      <c r="F41" s="13">
        <v>0.75</v>
      </c>
      <c r="G41" s="11"/>
      <c r="H41" s="11">
        <f t="shared" si="3"/>
        <v>0</v>
      </c>
      <c r="I41" s="14" t="str">
        <f>[1]!WB(H41,"&lt;=",J41)</f>
        <v>&lt;=</v>
      </c>
      <c r="J41" s="11">
        <f t="shared" si="4"/>
        <v>4.2648659681589338</v>
      </c>
      <c r="K41" s="14" t="str">
        <f>[1]!WB(J41,"&lt;=",L41)</f>
        <v>&lt;=</v>
      </c>
      <c r="L41" s="11">
        <f t="shared" si="5"/>
        <v>26.25</v>
      </c>
      <c r="AA41" s="11"/>
      <c r="AB41" s="11"/>
      <c r="AC41" s="11"/>
      <c r="AD41" s="11"/>
      <c r="AE41" s="11"/>
      <c r="AF41" s="11"/>
      <c r="AG41" s="11"/>
    </row>
    <row r="42" spans="1:33" x14ac:dyDescent="0.25">
      <c r="A42" s="10" t="str">
        <f t="shared" si="1"/>
        <v>P</v>
      </c>
      <c r="B42" s="13">
        <v>0</v>
      </c>
      <c r="C42" s="11"/>
      <c r="D42" s="17">
        <f t="shared" si="2"/>
        <v>9.7482650697990423E-3</v>
      </c>
      <c r="E42" s="11"/>
      <c r="F42" s="13">
        <v>4.4999999999999998E-2</v>
      </c>
      <c r="G42" s="11"/>
      <c r="H42" s="11">
        <f t="shared" si="3"/>
        <v>0</v>
      </c>
      <c r="I42" s="14" t="str">
        <f>[1]!WB(H42,"&lt;=",J42)</f>
        <v>&lt;=</v>
      </c>
      <c r="J42" s="11">
        <f t="shared" si="4"/>
        <v>0.34118927745271471</v>
      </c>
      <c r="K42" s="14" t="str">
        <f>[1]!WB(J42,"&lt;=",L42)</f>
        <v>&lt;=</v>
      </c>
      <c r="L42" s="11">
        <f t="shared" si="5"/>
        <v>1.575</v>
      </c>
      <c r="AA42" s="11"/>
      <c r="AB42" s="11"/>
      <c r="AC42" s="11"/>
      <c r="AD42" s="11"/>
      <c r="AE42" s="11"/>
      <c r="AF42" s="11"/>
      <c r="AG42" s="11"/>
    </row>
    <row r="43" spans="1:33" x14ac:dyDescent="0.25">
      <c r="A43" s="10" t="str">
        <f t="shared" si="1"/>
        <v>Mo</v>
      </c>
      <c r="B43" s="13">
        <v>0</v>
      </c>
      <c r="C43" s="11"/>
      <c r="D43" s="17">
        <f t="shared" si="2"/>
        <v>1.9496530139598085E-2</v>
      </c>
      <c r="E43" s="11"/>
      <c r="F43" s="13">
        <v>2</v>
      </c>
      <c r="G43" s="11"/>
      <c r="H43" s="11">
        <f t="shared" si="3"/>
        <v>0</v>
      </c>
      <c r="I43" s="14" t="str">
        <f>[1]!WB(H43,"&lt;=",J43)</f>
        <v>&lt;=</v>
      </c>
      <c r="J43" s="11">
        <f t="shared" si="4"/>
        <v>0.68237855490542942</v>
      </c>
      <c r="K43" s="14" t="str">
        <f>[1]!WB(J43,"&lt;=",L43)</f>
        <v>&lt;=</v>
      </c>
      <c r="L43" s="11">
        <f t="shared" si="5"/>
        <v>70</v>
      </c>
      <c r="AA43" s="11"/>
      <c r="AB43" s="11"/>
      <c r="AC43" s="11"/>
      <c r="AD43" s="11"/>
      <c r="AE43" s="11"/>
      <c r="AF43" s="11"/>
      <c r="AG43" s="11"/>
    </row>
    <row r="44" spans="1:33" x14ac:dyDescent="0.25">
      <c r="A44" s="10" t="str">
        <f t="shared" si="1"/>
        <v>Cu</v>
      </c>
      <c r="B44" s="13">
        <v>0</v>
      </c>
      <c r="C44" s="11"/>
      <c r="D44" s="17">
        <f t="shared" si="2"/>
        <v>9.7482650697990423E-3</v>
      </c>
      <c r="E44" s="11"/>
      <c r="F44" s="13">
        <v>0.5</v>
      </c>
      <c r="G44" s="11"/>
      <c r="H44" s="11">
        <f t="shared" si="3"/>
        <v>0</v>
      </c>
      <c r="I44" s="14" t="str">
        <f>[1]!WB(H44,"&lt;=",J44)</f>
        <v>&lt;=</v>
      </c>
      <c r="J44" s="11">
        <f t="shared" si="4"/>
        <v>0.34118927745271471</v>
      </c>
      <c r="K44" s="14" t="str">
        <f>[1]!WB(J44,"&lt;=",L44)</f>
        <v>&lt;=</v>
      </c>
      <c r="L44" s="11">
        <f t="shared" si="5"/>
        <v>17.5</v>
      </c>
      <c r="AA44" s="11"/>
      <c r="AB44" s="11"/>
      <c r="AC44" s="11"/>
      <c r="AD44" s="11"/>
      <c r="AE44" s="11"/>
      <c r="AF44" s="11"/>
      <c r="AG44" s="11"/>
    </row>
    <row r="45" spans="1:33" x14ac:dyDescent="0.25">
      <c r="A45" s="10" t="str">
        <f t="shared" si="1"/>
        <v>C</v>
      </c>
      <c r="B45" s="13">
        <v>0</v>
      </c>
      <c r="C45" s="11"/>
      <c r="D45" s="17">
        <f t="shared" si="2"/>
        <v>2.9999999999143084E-2</v>
      </c>
      <c r="E45" s="11"/>
      <c r="F45" s="13">
        <v>0.03</v>
      </c>
      <c r="G45" s="11"/>
      <c r="H45" s="11">
        <f t="shared" si="3"/>
        <v>0</v>
      </c>
      <c r="I45" s="14" t="str">
        <f>[1]!WB(H45,"&lt;=",J45)</f>
        <v>&lt;=</v>
      </c>
      <c r="J45" s="11">
        <f t="shared" si="4"/>
        <v>1.0500000000000078</v>
      </c>
      <c r="K45" s="14" t="str">
        <f>[1]!WB(J45,"&lt;=",L45)</f>
        <v>=&lt;=</v>
      </c>
      <c r="L45" s="11">
        <f t="shared" si="5"/>
        <v>1.05</v>
      </c>
      <c r="AA45" s="11"/>
      <c r="AB45" s="11"/>
      <c r="AC45" s="11"/>
      <c r="AD45" s="11"/>
      <c r="AE45" s="11"/>
      <c r="AF45" s="11"/>
      <c r="AG45" s="11"/>
    </row>
    <row r="46" spans="1:33" x14ac:dyDescent="0.25">
      <c r="A46" s="10" t="str">
        <f t="shared" si="1"/>
        <v>S</v>
      </c>
      <c r="B46" s="13">
        <v>0</v>
      </c>
      <c r="C46" s="11"/>
      <c r="D46" s="17">
        <f t="shared" si="2"/>
        <v>1.9496530139598085E-2</v>
      </c>
      <c r="E46" s="11"/>
      <c r="F46" s="13">
        <v>0.03</v>
      </c>
      <c r="G46" s="11"/>
      <c r="H46" s="11">
        <f t="shared" si="3"/>
        <v>0</v>
      </c>
      <c r="I46" s="14" t="str">
        <f>[1]!WB(H46,"&lt;=",J46)</f>
        <v>&lt;=</v>
      </c>
      <c r="J46" s="11">
        <f t="shared" si="4"/>
        <v>0.68237855490542942</v>
      </c>
      <c r="K46" s="14" t="str">
        <f>[1]!WB(J46,"&lt;=",L46)</f>
        <v>&lt;=</v>
      </c>
      <c r="L46" s="11">
        <f t="shared" si="5"/>
        <v>1.05</v>
      </c>
      <c r="AA46" s="11"/>
      <c r="AB46" s="11"/>
      <c r="AC46" s="11"/>
      <c r="AD46" s="11"/>
      <c r="AE46" s="11"/>
      <c r="AF46" s="11"/>
      <c r="AG46" s="11"/>
    </row>
    <row r="47" spans="1:33" x14ac:dyDescent="0.25">
      <c r="A47" s="10" t="str">
        <f t="shared" si="1"/>
        <v>Fe</v>
      </c>
      <c r="B47" s="13">
        <v>0</v>
      </c>
      <c r="C47" s="11"/>
      <c r="D47" s="17">
        <f t="shared" si="2"/>
        <v>73.253502515256358</v>
      </c>
      <c r="E47" s="11"/>
      <c r="F47" s="13">
        <v>74</v>
      </c>
      <c r="G47" s="11"/>
      <c r="H47" s="11">
        <f t="shared" si="3"/>
        <v>0</v>
      </c>
      <c r="I47" s="14" t="str">
        <f>[1]!WB(H47,"&lt;=",J47)</f>
        <v>&lt;=</v>
      </c>
      <c r="J47" s="11">
        <f t="shared" si="4"/>
        <v>2563.872588107226</v>
      </c>
      <c r="K47" s="14" t="str">
        <f>[1]!WB(J47,"&lt;=",L47)</f>
        <v>&lt;=</v>
      </c>
      <c r="L47" s="11">
        <f t="shared" si="5"/>
        <v>2590</v>
      </c>
      <c r="AA47" s="11"/>
      <c r="AB47" s="11"/>
      <c r="AC47" s="11"/>
      <c r="AD47" s="11"/>
      <c r="AE47" s="11"/>
      <c r="AF47" s="11"/>
      <c r="AG47" s="11"/>
    </row>
    <row r="48" spans="1:33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AA48" s="11"/>
      <c r="AB48" s="11"/>
      <c r="AC48" s="11"/>
      <c r="AD48" s="11"/>
      <c r="AE48" s="11"/>
      <c r="AF48" s="11"/>
      <c r="AG48" s="11"/>
    </row>
    <row r="49" spans="1:33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AA49" s="11"/>
      <c r="AB49" s="11"/>
      <c r="AC49" s="11"/>
      <c r="AD49" s="11"/>
      <c r="AE49" s="11"/>
      <c r="AF49" s="11"/>
      <c r="AG49" s="11"/>
    </row>
    <row r="50" spans="1:33" x14ac:dyDescent="0.25">
      <c r="A50" s="10" t="s">
        <v>42</v>
      </c>
      <c r="B50" s="10" t="str">
        <f>M30</f>
        <v>SS316L</v>
      </c>
      <c r="D50" s="11"/>
      <c r="E50" s="11"/>
      <c r="F50" s="11"/>
      <c r="G50" s="11"/>
      <c r="H50" s="11"/>
      <c r="I50" s="11"/>
      <c r="J50" s="11"/>
      <c r="K50" s="11"/>
      <c r="L50" s="11"/>
      <c r="AA50" s="11"/>
      <c r="AB50" s="11"/>
      <c r="AC50" s="11"/>
      <c r="AD50" s="11"/>
      <c r="AE50" s="11"/>
      <c r="AF50" s="11"/>
      <c r="AG50" s="11"/>
    </row>
    <row r="51" spans="1:33" x14ac:dyDescent="0.25">
      <c r="A51" s="10" t="s">
        <v>0</v>
      </c>
      <c r="B51" s="10" t="s">
        <v>44</v>
      </c>
      <c r="C51" s="11"/>
      <c r="D51" s="10" t="s">
        <v>41</v>
      </c>
      <c r="E51" s="11"/>
      <c r="F51" s="10" t="s">
        <v>43</v>
      </c>
      <c r="G51" s="11"/>
      <c r="H51" s="11"/>
      <c r="I51" s="11"/>
      <c r="J51" s="11"/>
      <c r="K51" s="11"/>
      <c r="L51" s="11"/>
      <c r="AA51" s="11"/>
      <c r="AB51" s="11"/>
      <c r="AC51" s="11"/>
      <c r="AD51" s="11"/>
      <c r="AE51" s="11"/>
      <c r="AF51" s="11"/>
      <c r="AG51" s="11"/>
    </row>
    <row r="52" spans="1:33" x14ac:dyDescent="0.25">
      <c r="A52" s="13">
        <v>700</v>
      </c>
      <c r="B52" s="13">
        <v>15</v>
      </c>
      <c r="C52" s="16" t="str">
        <f>[1]!WB(B52,"&lt;=",D52)</f>
        <v>&lt;=</v>
      </c>
      <c r="D52" s="1">
        <f>SUMPRODUCT(N$8:AG$8,N30:AG30)</f>
        <v>35</v>
      </c>
      <c r="E52" s="16" t="str">
        <f>[1]!WB(D52,"&lt;=",F52)</f>
        <v>=&lt;=</v>
      </c>
      <c r="F52" s="13">
        <v>35</v>
      </c>
      <c r="G52" s="11"/>
      <c r="H52" s="11"/>
      <c r="I52" s="11"/>
      <c r="J52" s="11"/>
      <c r="K52" s="11"/>
      <c r="L52" s="11"/>
      <c r="AA52" s="11"/>
      <c r="AB52" s="11"/>
      <c r="AC52" s="11"/>
      <c r="AD52" s="11"/>
      <c r="AE52" s="11"/>
      <c r="AF52" s="11"/>
      <c r="AG52" s="11"/>
    </row>
    <row r="53" spans="1:33" x14ac:dyDescent="0.25">
      <c r="A53" s="11"/>
      <c r="B53" s="11"/>
      <c r="C53" s="11"/>
      <c r="D53" s="11"/>
      <c r="E53" s="11"/>
      <c r="F53" s="11"/>
      <c r="G53" s="11"/>
      <c r="H53" s="11"/>
      <c r="I53" s="11" t="s">
        <v>111</v>
      </c>
      <c r="J53" s="11"/>
      <c r="K53" s="11"/>
      <c r="L53" s="11"/>
      <c r="AA53" s="11"/>
      <c r="AB53" s="11"/>
      <c r="AC53" s="11"/>
      <c r="AD53" s="11"/>
      <c r="AE53" s="11"/>
      <c r="AF53" s="11"/>
      <c r="AG53" s="11"/>
    </row>
    <row r="54" spans="1:33" x14ac:dyDescent="0.25">
      <c r="A54" s="11"/>
      <c r="B54" s="11" t="s">
        <v>108</v>
      </c>
      <c r="C54" s="11"/>
      <c r="D54" s="10" t="s">
        <v>110</v>
      </c>
      <c r="E54" s="11"/>
      <c r="F54" s="11" t="s">
        <v>109</v>
      </c>
      <c r="G54" s="11"/>
      <c r="H54" s="10" t="s">
        <v>47</v>
      </c>
      <c r="I54" s="10"/>
      <c r="J54" s="10" t="s">
        <v>49</v>
      </c>
      <c r="K54" s="10"/>
      <c r="L54" s="10" t="s">
        <v>48</v>
      </c>
      <c r="AA54" s="11"/>
      <c r="AB54" s="11"/>
      <c r="AC54" s="11"/>
      <c r="AD54" s="11"/>
      <c r="AE54" s="11"/>
      <c r="AF54" s="11"/>
      <c r="AG54" s="11"/>
    </row>
    <row r="55" spans="1:33" x14ac:dyDescent="0.25">
      <c r="A55" s="10" t="str">
        <f>A38</f>
        <v>Cr</v>
      </c>
      <c r="B55" s="13">
        <v>16</v>
      </c>
      <c r="C55" s="11"/>
      <c r="D55" s="17">
        <f t="shared" ref="D55:D64" si="6">J55/($D$52+0.0000000001)</f>
        <v>15.999999999954285</v>
      </c>
      <c r="E55" s="11"/>
      <c r="F55" s="13">
        <v>18</v>
      </c>
      <c r="G55" s="11"/>
      <c r="H55" s="11">
        <f t="shared" ref="H55:H64" si="7">B55*$D$52</f>
        <v>560</v>
      </c>
      <c r="I55" s="14" t="str">
        <f>[1]!WB(H55,"&lt;=",J55)</f>
        <v>=&lt;=</v>
      </c>
      <c r="J55" s="11">
        <f t="shared" ref="J55:J64" si="8">SUMPRODUCT(N$30:AG$30,N17:AG17)</f>
        <v>560</v>
      </c>
      <c r="K55" s="14" t="str">
        <f>[1]!WB(J55,"&lt;=",L55)</f>
        <v>&lt;=</v>
      </c>
      <c r="L55" s="11">
        <f t="shared" ref="L55:L64" si="9">F55*$D$52</f>
        <v>630</v>
      </c>
      <c r="AA55" s="11"/>
      <c r="AB55" s="11"/>
      <c r="AC55" s="11"/>
      <c r="AD55" s="11"/>
      <c r="AE55" s="11"/>
      <c r="AF55" s="11"/>
      <c r="AG55" s="11"/>
    </row>
    <row r="56" spans="1:33" x14ac:dyDescent="0.25">
      <c r="A56" s="10" t="str">
        <f t="shared" ref="A56:A64" si="10">A39</f>
        <v>Ni</v>
      </c>
      <c r="B56" s="13">
        <v>10</v>
      </c>
      <c r="C56" s="11"/>
      <c r="D56" s="17">
        <f t="shared" si="6"/>
        <v>9.9999999999714273</v>
      </c>
      <c r="E56" s="11"/>
      <c r="F56" s="13">
        <v>13</v>
      </c>
      <c r="G56" s="11"/>
      <c r="H56" s="11">
        <f t="shared" si="7"/>
        <v>350</v>
      </c>
      <c r="I56" s="14" t="str">
        <f>[1]!WB(H56,"&lt;=",J56)</f>
        <v>=&lt;=</v>
      </c>
      <c r="J56" s="11">
        <f t="shared" si="8"/>
        <v>350</v>
      </c>
      <c r="K56" s="14" t="str">
        <f>[1]!WB(J56,"&lt;=",L56)</f>
        <v>&lt;=</v>
      </c>
      <c r="L56" s="11">
        <f t="shared" si="9"/>
        <v>455</v>
      </c>
      <c r="AA56" s="11"/>
      <c r="AB56" s="11"/>
      <c r="AC56" s="11"/>
      <c r="AD56" s="11"/>
      <c r="AE56" s="11"/>
      <c r="AF56" s="11"/>
      <c r="AG56" s="11"/>
    </row>
    <row r="57" spans="1:33" x14ac:dyDescent="0.25">
      <c r="A57" s="10" t="str">
        <f t="shared" si="10"/>
        <v>Mn</v>
      </c>
      <c r="B57" s="13">
        <v>0</v>
      </c>
      <c r="C57" s="11"/>
      <c r="D57" s="17">
        <f t="shared" si="6"/>
        <v>0.19526085915538141</v>
      </c>
      <c r="E57" s="11"/>
      <c r="F57" s="13">
        <v>2</v>
      </c>
      <c r="G57" s="11"/>
      <c r="H57" s="11">
        <f t="shared" si="7"/>
        <v>0</v>
      </c>
      <c r="I57" s="14" t="str">
        <f>[1]!WB(H57,"&lt;=",J57)</f>
        <v>&lt;=</v>
      </c>
      <c r="J57" s="11">
        <f t="shared" si="8"/>
        <v>6.834130070457876</v>
      </c>
      <c r="K57" s="14" t="str">
        <f>[1]!WB(J57,"&lt;=",L57)</f>
        <v>&lt;=</v>
      </c>
      <c r="L57" s="11">
        <f t="shared" si="9"/>
        <v>70</v>
      </c>
      <c r="AA57" s="11"/>
      <c r="AB57" s="11"/>
      <c r="AC57" s="11"/>
      <c r="AD57" s="11"/>
      <c r="AE57" s="11"/>
      <c r="AF57" s="11"/>
      <c r="AG57" s="11"/>
    </row>
    <row r="58" spans="1:33" x14ac:dyDescent="0.25">
      <c r="A58" s="10" t="str">
        <f t="shared" si="10"/>
        <v>Si</v>
      </c>
      <c r="B58" s="13">
        <v>0</v>
      </c>
      <c r="C58" s="11"/>
      <c r="D58" s="17">
        <f t="shared" si="6"/>
        <v>0.45560867136255667</v>
      </c>
      <c r="E58" s="11"/>
      <c r="F58" s="13">
        <v>0.75</v>
      </c>
      <c r="G58" s="11"/>
      <c r="H58" s="11">
        <f t="shared" si="7"/>
        <v>0</v>
      </c>
      <c r="I58" s="14" t="str">
        <f>[1]!WB(H58,"&lt;=",J58)</f>
        <v>&lt;=</v>
      </c>
      <c r="J58" s="11">
        <f t="shared" si="8"/>
        <v>15.946303497735045</v>
      </c>
      <c r="K58" s="14" t="str">
        <f>[1]!WB(J58,"&lt;=",L58)</f>
        <v>&lt;=</v>
      </c>
      <c r="L58" s="11">
        <f t="shared" si="9"/>
        <v>26.25</v>
      </c>
      <c r="AA58" s="11"/>
      <c r="AB58" s="11"/>
      <c r="AC58" s="11"/>
      <c r="AD58" s="11"/>
      <c r="AE58" s="11"/>
      <c r="AF58" s="11"/>
      <c r="AG58" s="11"/>
    </row>
    <row r="59" spans="1:33" x14ac:dyDescent="0.25">
      <c r="A59" s="10" t="str">
        <f t="shared" si="10"/>
        <v>P</v>
      </c>
      <c r="B59" s="13">
        <v>0</v>
      </c>
      <c r="C59" s="11"/>
      <c r="D59" s="17">
        <f t="shared" si="6"/>
        <v>3.504682087404282E-3</v>
      </c>
      <c r="E59" s="11"/>
      <c r="F59" s="13">
        <v>0.45</v>
      </c>
      <c r="G59" s="11"/>
      <c r="H59" s="11">
        <f t="shared" si="7"/>
        <v>0</v>
      </c>
      <c r="I59" s="14" t="str">
        <f>[1]!WB(H59,"&lt;=",J59)</f>
        <v>&lt;=</v>
      </c>
      <c r="J59" s="11">
        <f t="shared" si="8"/>
        <v>0.12266387305950034</v>
      </c>
      <c r="K59" s="14" t="str">
        <f>[1]!WB(J59,"&lt;=",L59)</f>
        <v>&lt;=</v>
      </c>
      <c r="L59" s="11">
        <f t="shared" si="9"/>
        <v>15.75</v>
      </c>
      <c r="AA59" s="11"/>
      <c r="AB59" s="11"/>
      <c r="AC59" s="11"/>
      <c r="AD59" s="11"/>
      <c r="AE59" s="11"/>
      <c r="AF59" s="11"/>
      <c r="AG59" s="11"/>
    </row>
    <row r="60" spans="1:33" x14ac:dyDescent="0.25">
      <c r="A60" s="10" t="str">
        <f t="shared" si="10"/>
        <v>Mo</v>
      </c>
      <c r="B60" s="13">
        <v>2</v>
      </c>
      <c r="C60" s="11"/>
      <c r="D60" s="17">
        <f t="shared" si="6"/>
        <v>1.9999999999942857</v>
      </c>
      <c r="E60" s="11"/>
      <c r="F60" s="13">
        <v>2.5</v>
      </c>
      <c r="G60" s="11"/>
      <c r="H60" s="11">
        <f t="shared" si="7"/>
        <v>70</v>
      </c>
      <c r="I60" s="14" t="str">
        <f>[1]!WB(H60,"&lt;=",J60)</f>
        <v>=&lt;=</v>
      </c>
      <c r="J60" s="11">
        <f t="shared" si="8"/>
        <v>70</v>
      </c>
      <c r="K60" s="14" t="str">
        <f>[1]!WB(J60,"&lt;=",L60)</f>
        <v>&lt;=</v>
      </c>
      <c r="L60" s="11">
        <f t="shared" si="9"/>
        <v>87.5</v>
      </c>
      <c r="AA60" s="11"/>
      <c r="AB60" s="11"/>
      <c r="AC60" s="11"/>
      <c r="AD60" s="11"/>
      <c r="AE60" s="11"/>
      <c r="AF60" s="11"/>
      <c r="AG60" s="11"/>
    </row>
    <row r="61" spans="1:33" x14ac:dyDescent="0.25">
      <c r="A61" s="10" t="str">
        <f t="shared" si="10"/>
        <v>Cu</v>
      </c>
      <c r="B61" s="13">
        <v>0</v>
      </c>
      <c r="C61" s="11"/>
      <c r="D61" s="17">
        <f t="shared" si="6"/>
        <v>4.5060198266626474E-2</v>
      </c>
      <c r="E61" s="11"/>
      <c r="F61" s="13">
        <v>1</v>
      </c>
      <c r="G61" s="11"/>
      <c r="H61" s="11">
        <f t="shared" si="7"/>
        <v>0</v>
      </c>
      <c r="I61" s="14" t="str">
        <f>[1]!WB(H61,"&lt;=",J61)</f>
        <v>&lt;=</v>
      </c>
      <c r="J61" s="11">
        <f t="shared" si="8"/>
        <v>1.5771069393364328</v>
      </c>
      <c r="K61" s="14" t="str">
        <f>[1]!WB(J61,"&lt;=",L61)</f>
        <v>&lt;=</v>
      </c>
      <c r="L61" s="11">
        <f t="shared" si="9"/>
        <v>35</v>
      </c>
      <c r="AA61" s="11"/>
      <c r="AB61" s="11"/>
      <c r="AC61" s="11"/>
      <c r="AD61" s="11"/>
      <c r="AE61" s="11"/>
      <c r="AF61" s="11"/>
      <c r="AG61" s="11"/>
    </row>
    <row r="62" spans="1:33" x14ac:dyDescent="0.25">
      <c r="A62" s="10" t="str">
        <f t="shared" si="10"/>
        <v>C</v>
      </c>
      <c r="B62" s="13">
        <v>0</v>
      </c>
      <c r="C62" s="11"/>
      <c r="D62" s="17">
        <f t="shared" si="6"/>
        <v>2.9999999999914203E-2</v>
      </c>
      <c r="E62" s="11"/>
      <c r="F62" s="13">
        <v>0.03</v>
      </c>
      <c r="G62" s="11"/>
      <c r="H62" s="11">
        <f t="shared" si="7"/>
        <v>0</v>
      </c>
      <c r="I62" s="14" t="str">
        <f>[1]!WB(H62,"&lt;=",J62)</f>
        <v>&lt;=</v>
      </c>
      <c r="J62" s="11">
        <f t="shared" si="8"/>
        <v>1.0499999999999972</v>
      </c>
      <c r="K62" s="14" t="str">
        <f>[1]!WB(J62,"&lt;=",L62)</f>
        <v>=&lt;=</v>
      </c>
      <c r="L62" s="11">
        <f t="shared" si="9"/>
        <v>1.05</v>
      </c>
      <c r="AA62" s="11"/>
      <c r="AB62" s="11"/>
      <c r="AC62" s="11"/>
      <c r="AD62" s="11"/>
      <c r="AE62" s="11"/>
      <c r="AF62" s="11"/>
      <c r="AG62" s="11"/>
    </row>
    <row r="63" spans="1:33" x14ac:dyDescent="0.25">
      <c r="A63" s="10" t="str">
        <f t="shared" si="10"/>
        <v>S</v>
      </c>
      <c r="B63" s="13">
        <v>0</v>
      </c>
      <c r="C63" s="11"/>
      <c r="D63" s="17">
        <f t="shared" si="6"/>
        <v>5.5073575659210132E-3</v>
      </c>
      <c r="E63" s="11"/>
      <c r="F63" s="13">
        <v>0.03</v>
      </c>
      <c r="G63" s="11"/>
      <c r="H63" s="11">
        <f t="shared" si="7"/>
        <v>0</v>
      </c>
      <c r="I63" s="14" t="str">
        <f>[1]!WB(H63,"&lt;=",J63)</f>
        <v>&lt;=</v>
      </c>
      <c r="J63" s="11">
        <f t="shared" si="8"/>
        <v>0.19275751480778622</v>
      </c>
      <c r="K63" s="14" t="str">
        <f>[1]!WB(J63,"&lt;=",L63)</f>
        <v>&lt;=</v>
      </c>
      <c r="L63" s="11">
        <f t="shared" si="9"/>
        <v>1.05</v>
      </c>
      <c r="AA63" s="11"/>
      <c r="AB63" s="11"/>
      <c r="AC63" s="11"/>
      <c r="AD63" s="11"/>
      <c r="AE63" s="11"/>
      <c r="AF63" s="11"/>
      <c r="AG63" s="11"/>
    </row>
    <row r="64" spans="1:33" x14ac:dyDescent="0.25">
      <c r="A64" s="10" t="str">
        <f t="shared" si="10"/>
        <v>Fe</v>
      </c>
      <c r="B64" s="13">
        <v>0</v>
      </c>
      <c r="C64" s="11"/>
      <c r="D64" s="17">
        <f t="shared" si="6"/>
        <v>71.249036827528357</v>
      </c>
      <c r="E64" s="11"/>
      <c r="F64" s="13">
        <v>74</v>
      </c>
      <c r="G64" s="11"/>
      <c r="H64" s="11">
        <f t="shared" si="7"/>
        <v>0</v>
      </c>
      <c r="I64" s="14" t="str">
        <f>[1]!WB(H64,"&lt;=",J64)</f>
        <v>&lt;=</v>
      </c>
      <c r="J64" s="11">
        <f t="shared" si="8"/>
        <v>2493.7162889706174</v>
      </c>
      <c r="K64" s="14" t="str">
        <f>[1]!WB(J64,"&lt;=",L64)</f>
        <v>&lt;=</v>
      </c>
      <c r="L64" s="11">
        <f t="shared" si="9"/>
        <v>2590</v>
      </c>
      <c r="AA64" s="11"/>
      <c r="AB64" s="11"/>
      <c r="AC64" s="11"/>
      <c r="AD64" s="11"/>
      <c r="AE64" s="11"/>
      <c r="AF64" s="11"/>
      <c r="AG64" s="11"/>
    </row>
    <row r="65" spans="1:33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AA65" s="11"/>
      <c r="AB65" s="11"/>
      <c r="AC65" s="11"/>
      <c r="AD65" s="11"/>
      <c r="AE65" s="11"/>
      <c r="AF65" s="11"/>
      <c r="AG65" s="11"/>
    </row>
    <row r="66" spans="1:33" x14ac:dyDescent="0.25"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</row>
    <row r="67" spans="1:33" x14ac:dyDescent="0.25"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</row>
    <row r="68" spans="1:33" x14ac:dyDescent="0.25"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</row>
    <row r="69" spans="1:33" x14ac:dyDescent="0.25"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</row>
    <row r="70" spans="1:33" x14ac:dyDescent="0.25"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</row>
    <row r="71" spans="1:33" x14ac:dyDescent="0.25"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</row>
    <row r="72" spans="1:33" x14ac:dyDescent="0.25"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</row>
    <row r="73" spans="1:33" x14ac:dyDescent="0.25"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1:33" x14ac:dyDescent="0.25"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</row>
    <row r="75" spans="1:33" x14ac:dyDescent="0.25"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</row>
    <row r="76" spans="1:33" x14ac:dyDescent="0.25"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</row>
    <row r="77" spans="1:33" x14ac:dyDescent="0.25"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</row>
    <row r="78" spans="1:33" x14ac:dyDescent="0.25"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</row>
    <row r="79" spans="1:33" x14ac:dyDescent="0.25"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</row>
    <row r="80" spans="1:33" x14ac:dyDescent="0.25"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</row>
    <row r="81" spans="13:33" x14ac:dyDescent="0.25"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</row>
    <row r="82" spans="13:33" x14ac:dyDescent="0.25"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</row>
    <row r="99" spans="14:14" x14ac:dyDescent="0.25">
      <c r="N99" t="s">
        <v>33</v>
      </c>
    </row>
    <row r="100" spans="14:14" x14ac:dyDescent="0.25">
      <c r="N100" t="s">
        <v>34</v>
      </c>
    </row>
    <row r="101" spans="14:14" x14ac:dyDescent="0.25">
      <c r="N101" t="s">
        <v>35</v>
      </c>
    </row>
    <row r="102" spans="14:14" x14ac:dyDescent="0.25">
      <c r="N102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F4AA0-1D0A-4B41-ABF5-005A186C62C2}">
  <dimension ref="A1:G21"/>
  <sheetViews>
    <sheetView tabSelected="1" zoomScale="98" zoomScaleNormal="98" workbookViewId="0">
      <selection activeCell="A19" sqref="A19"/>
    </sheetView>
  </sheetViews>
  <sheetFormatPr defaultRowHeight="15" x14ac:dyDescent="0.25"/>
  <sheetData>
    <row r="1" spans="1:7" ht="18.75" x14ac:dyDescent="0.3">
      <c r="A1" s="9" t="s">
        <v>115</v>
      </c>
      <c r="B1" s="18"/>
      <c r="C1" s="18"/>
      <c r="D1" s="18"/>
      <c r="E1" s="18"/>
      <c r="F1" s="18"/>
      <c r="G1" s="18"/>
    </row>
    <row r="2" spans="1:7" ht="15.75" x14ac:dyDescent="0.25">
      <c r="A2" s="18" t="s">
        <v>100</v>
      </c>
      <c r="B2" s="18"/>
      <c r="C2" s="18"/>
      <c r="D2" s="18"/>
      <c r="E2" s="18"/>
      <c r="F2" s="18"/>
      <c r="G2" s="18"/>
    </row>
    <row r="3" spans="1:7" ht="15.75" x14ac:dyDescent="0.25">
      <c r="A3" s="18" t="s">
        <v>95</v>
      </c>
      <c r="B3" s="18"/>
      <c r="C3" s="18"/>
      <c r="D3" s="18"/>
      <c r="E3" s="18"/>
      <c r="F3" s="18"/>
      <c r="G3" s="18"/>
    </row>
    <row r="4" spans="1:7" ht="15.75" x14ac:dyDescent="0.25">
      <c r="A4" s="18" t="s">
        <v>101</v>
      </c>
      <c r="B4" s="18"/>
      <c r="C4" s="18"/>
      <c r="D4" s="18"/>
      <c r="E4" s="18"/>
      <c r="F4" s="18"/>
      <c r="G4" s="18"/>
    </row>
    <row r="5" spans="1:7" ht="15.75" x14ac:dyDescent="0.25">
      <c r="A5" s="18" t="s">
        <v>155</v>
      </c>
      <c r="B5" s="18"/>
      <c r="C5" s="18"/>
      <c r="D5" s="18"/>
      <c r="E5" s="18"/>
      <c r="F5" s="18"/>
      <c r="G5" s="18"/>
    </row>
    <row r="6" spans="1:7" ht="15.75" x14ac:dyDescent="0.25">
      <c r="A6" s="18" t="s">
        <v>102</v>
      </c>
      <c r="B6" s="18"/>
      <c r="C6" s="18"/>
      <c r="D6" s="18"/>
      <c r="E6" s="18"/>
      <c r="F6" s="18"/>
      <c r="G6" s="18"/>
    </row>
    <row r="7" spans="1:7" ht="15.75" x14ac:dyDescent="0.25">
      <c r="A7" s="18" t="s">
        <v>103</v>
      </c>
      <c r="B7" s="18"/>
      <c r="C7" s="18"/>
      <c r="D7" s="18"/>
      <c r="E7" s="18"/>
      <c r="F7" s="18"/>
      <c r="G7" s="18"/>
    </row>
    <row r="8" spans="1:7" ht="15.75" x14ac:dyDescent="0.25">
      <c r="A8" s="18" t="s">
        <v>97</v>
      </c>
      <c r="B8" s="18"/>
      <c r="C8" s="18"/>
      <c r="D8" s="18"/>
      <c r="E8" s="18"/>
      <c r="F8" s="18"/>
      <c r="G8" s="18"/>
    </row>
    <row r="9" spans="1:7" ht="15.75" x14ac:dyDescent="0.25">
      <c r="A9" s="18" t="s">
        <v>105</v>
      </c>
      <c r="B9" s="18"/>
      <c r="C9" s="18"/>
      <c r="D9" s="18"/>
      <c r="E9" s="18"/>
      <c r="F9" s="18"/>
      <c r="G9" s="18"/>
    </row>
    <row r="10" spans="1:7" ht="15.75" x14ac:dyDescent="0.25">
      <c r="A10" s="18" t="s">
        <v>106</v>
      </c>
      <c r="B10" s="18"/>
      <c r="C10" s="18"/>
      <c r="D10" s="18"/>
      <c r="E10" s="18"/>
      <c r="F10" s="18"/>
      <c r="G10" s="18"/>
    </row>
    <row r="11" spans="1:7" ht="15.75" x14ac:dyDescent="0.25">
      <c r="A11" s="18" t="s">
        <v>107</v>
      </c>
      <c r="B11" s="18"/>
      <c r="C11" s="18"/>
      <c r="D11" s="18"/>
      <c r="E11" s="18"/>
      <c r="F11" s="18"/>
      <c r="G11" s="18"/>
    </row>
    <row r="12" spans="1:7" ht="15.75" x14ac:dyDescent="0.25">
      <c r="A12" s="18" t="s">
        <v>104</v>
      </c>
      <c r="B12" s="18"/>
      <c r="C12" s="18"/>
      <c r="D12" s="18"/>
      <c r="E12" s="18"/>
      <c r="F12" s="18"/>
      <c r="G12" s="18"/>
    </row>
    <row r="13" spans="1:7" ht="15.75" x14ac:dyDescent="0.25">
      <c r="A13" s="18" t="s">
        <v>96</v>
      </c>
      <c r="B13" s="18"/>
      <c r="C13" s="18"/>
      <c r="D13" s="18"/>
      <c r="E13" s="18"/>
      <c r="F13" s="18"/>
      <c r="G13" s="18"/>
    </row>
    <row r="14" spans="1:7" ht="15.75" x14ac:dyDescent="0.25">
      <c r="A14" s="18" t="s">
        <v>98</v>
      </c>
      <c r="B14" s="18"/>
      <c r="C14" s="18"/>
      <c r="D14" s="18"/>
      <c r="E14" s="18"/>
      <c r="F14" s="18"/>
      <c r="G14" s="18"/>
    </row>
    <row r="15" spans="1:7" ht="15.75" x14ac:dyDescent="0.25">
      <c r="A15" s="18" t="s">
        <v>99</v>
      </c>
      <c r="B15" s="18"/>
      <c r="C15" s="18"/>
      <c r="D15" s="18"/>
      <c r="E15" s="18"/>
      <c r="F15" s="18"/>
      <c r="G15" s="18"/>
    </row>
    <row r="16" spans="1:7" ht="15.75" x14ac:dyDescent="0.25">
      <c r="A16" s="18"/>
      <c r="B16" s="18"/>
      <c r="C16" s="18"/>
      <c r="D16" s="18"/>
      <c r="E16" s="18"/>
      <c r="F16" s="18"/>
      <c r="G16" s="18"/>
    </row>
    <row r="17" spans="1:7" ht="15.75" x14ac:dyDescent="0.25">
      <c r="A17" s="18" t="s">
        <v>176</v>
      </c>
      <c r="B17" s="18"/>
      <c r="C17" s="18"/>
      <c r="D17" s="18"/>
      <c r="E17" s="18"/>
      <c r="F17" s="18"/>
      <c r="G17" s="18"/>
    </row>
    <row r="18" spans="1:7" ht="15.75" x14ac:dyDescent="0.25">
      <c r="A18" s="18" t="s">
        <v>177</v>
      </c>
      <c r="B18" s="18"/>
      <c r="C18" s="18"/>
      <c r="D18" s="18"/>
      <c r="E18" s="18"/>
      <c r="F18" s="18"/>
      <c r="G18" s="18"/>
    </row>
    <row r="19" spans="1:7" ht="15.75" x14ac:dyDescent="0.25">
      <c r="A19" s="18"/>
      <c r="B19" s="18"/>
      <c r="C19" s="18"/>
      <c r="D19" s="18"/>
      <c r="E19" s="18"/>
      <c r="F19" s="18"/>
      <c r="G19" s="18"/>
    </row>
    <row r="20" spans="1:7" ht="15.75" x14ac:dyDescent="0.25">
      <c r="A20" s="18" t="s">
        <v>150</v>
      </c>
      <c r="B20" s="18"/>
      <c r="C20" s="18"/>
      <c r="D20" s="18"/>
      <c r="E20" s="18"/>
      <c r="F20" s="18"/>
      <c r="G20" s="18"/>
    </row>
    <row r="21" spans="1:7" ht="15.75" x14ac:dyDescent="0.25">
      <c r="A21" s="18" t="s">
        <v>154</v>
      </c>
      <c r="B21" s="18"/>
      <c r="C21" s="18"/>
      <c r="D21" s="18"/>
      <c r="E21" s="18"/>
      <c r="F21" s="18"/>
      <c r="G21" s="1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20118-8060-4A09-B684-7C38CA20586C}">
  <dimension ref="A1:A17"/>
  <sheetViews>
    <sheetView workbookViewId="0">
      <selection activeCell="I10" sqref="I10"/>
    </sheetView>
  </sheetViews>
  <sheetFormatPr defaultRowHeight="15" x14ac:dyDescent="0.25"/>
  <sheetData>
    <row r="1" spans="1:1" ht="23.25" x14ac:dyDescent="0.35">
      <c r="A1" s="23" t="s">
        <v>166</v>
      </c>
    </row>
    <row r="2" spans="1:1" ht="18.75" x14ac:dyDescent="0.3">
      <c r="A2" s="9" t="s">
        <v>121</v>
      </c>
    </row>
    <row r="3" spans="1:1" ht="18.75" x14ac:dyDescent="0.3">
      <c r="A3" s="9" t="s">
        <v>122</v>
      </c>
    </row>
    <row r="4" spans="1:1" ht="18.75" x14ac:dyDescent="0.3">
      <c r="A4" s="9" t="s">
        <v>167</v>
      </c>
    </row>
    <row r="5" spans="1:1" ht="18.75" x14ac:dyDescent="0.3">
      <c r="A5" s="9"/>
    </row>
    <row r="6" spans="1:1" ht="18.75" x14ac:dyDescent="0.3">
      <c r="A6" s="9" t="s">
        <v>123</v>
      </c>
    </row>
    <row r="7" spans="1:1" ht="18.75" x14ac:dyDescent="0.3">
      <c r="A7" s="9" t="s">
        <v>168</v>
      </c>
    </row>
    <row r="8" spans="1:1" ht="18.75" x14ac:dyDescent="0.3">
      <c r="A8" s="9"/>
    </row>
    <row r="9" spans="1:1" ht="18.75" x14ac:dyDescent="0.3">
      <c r="A9" s="9" t="s">
        <v>124</v>
      </c>
    </row>
    <row r="10" spans="1:1" ht="18.75" x14ac:dyDescent="0.3">
      <c r="A10" s="9" t="s">
        <v>125</v>
      </c>
    </row>
    <row r="11" spans="1:1" ht="18.75" x14ac:dyDescent="0.3">
      <c r="A11" s="9" t="s">
        <v>126</v>
      </c>
    </row>
    <row r="12" spans="1:1" ht="18.75" x14ac:dyDescent="0.3">
      <c r="A12" s="9" t="s">
        <v>169</v>
      </c>
    </row>
    <row r="13" spans="1:1" ht="18.75" x14ac:dyDescent="0.3">
      <c r="A13" s="9"/>
    </row>
    <row r="14" spans="1:1" ht="18.75" x14ac:dyDescent="0.3">
      <c r="A14" s="9" t="s">
        <v>173</v>
      </c>
    </row>
    <row r="15" spans="1:1" ht="18.75" x14ac:dyDescent="0.3">
      <c r="A15" s="9" t="s">
        <v>170</v>
      </c>
    </row>
    <row r="16" spans="1:1" ht="18.75" x14ac:dyDescent="0.3">
      <c r="A16" s="9" t="s">
        <v>172</v>
      </c>
    </row>
    <row r="17" spans="1:1" ht="18.75" x14ac:dyDescent="0.3">
      <c r="A17" s="9" t="s">
        <v>171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F9D14-62FB-454C-978A-BFB6F5D9CC65}">
  <dimension ref="A1:C31"/>
  <sheetViews>
    <sheetView topLeftCell="A14" zoomScale="106" zoomScaleNormal="106" workbookViewId="0">
      <selection activeCell="I48" sqref="I48"/>
    </sheetView>
  </sheetViews>
  <sheetFormatPr defaultRowHeight="15" x14ac:dyDescent="0.25"/>
  <sheetData>
    <row r="1" spans="1:3" ht="21" x14ac:dyDescent="0.35">
      <c r="A1" s="21" t="s">
        <v>152</v>
      </c>
    </row>
    <row r="2" spans="1:3" ht="18.75" x14ac:dyDescent="0.3">
      <c r="A2" s="9" t="s">
        <v>151</v>
      </c>
      <c r="B2" s="9"/>
      <c r="C2" s="9"/>
    </row>
    <row r="3" spans="1:3" ht="18.75" x14ac:dyDescent="0.3">
      <c r="A3" s="9" t="s">
        <v>127</v>
      </c>
      <c r="B3" s="9"/>
      <c r="C3" s="9"/>
    </row>
    <row r="4" spans="1:3" ht="18.75" x14ac:dyDescent="0.3">
      <c r="A4" s="9" t="s">
        <v>153</v>
      </c>
      <c r="B4" s="9"/>
      <c r="C4" s="9"/>
    </row>
    <row r="5" spans="1:3" ht="18.75" x14ac:dyDescent="0.3">
      <c r="A5" s="9" t="s">
        <v>128</v>
      </c>
      <c r="B5" s="9"/>
      <c r="C5" s="9"/>
    </row>
    <row r="6" spans="1:3" ht="18.75" x14ac:dyDescent="0.3">
      <c r="A6" s="9" t="s">
        <v>129</v>
      </c>
      <c r="B6" s="9"/>
      <c r="C6" s="9"/>
    </row>
    <row r="8" spans="1:3" ht="18.75" x14ac:dyDescent="0.3">
      <c r="A8" s="9" t="s">
        <v>130</v>
      </c>
    </row>
    <row r="9" spans="1:3" ht="18.75" x14ac:dyDescent="0.3">
      <c r="A9" s="9" t="s">
        <v>131</v>
      </c>
    </row>
    <row r="10" spans="1:3" ht="18.75" x14ac:dyDescent="0.3">
      <c r="A10" s="9" t="s">
        <v>133</v>
      </c>
    </row>
    <row r="11" spans="1:3" ht="18.75" x14ac:dyDescent="0.3">
      <c r="A11" s="9" t="s">
        <v>132</v>
      </c>
    </row>
    <row r="12" spans="1:3" ht="18.75" x14ac:dyDescent="0.3">
      <c r="A12" s="9" t="s">
        <v>134</v>
      </c>
    </row>
    <row r="15" spans="1:3" ht="18.75" x14ac:dyDescent="0.3">
      <c r="A15" s="9" t="s">
        <v>135</v>
      </c>
    </row>
    <row r="16" spans="1:3" ht="18.75" x14ac:dyDescent="0.3">
      <c r="A16" s="9" t="s">
        <v>136</v>
      </c>
    </row>
    <row r="17" spans="1:1" ht="18.75" x14ac:dyDescent="0.3">
      <c r="A17" s="9" t="s">
        <v>137</v>
      </c>
    </row>
    <row r="18" spans="1:1" ht="18.75" x14ac:dyDescent="0.3">
      <c r="A18" s="9" t="s">
        <v>138</v>
      </c>
    </row>
    <row r="19" spans="1:1" ht="18.75" x14ac:dyDescent="0.3">
      <c r="A19" s="9" t="s">
        <v>139</v>
      </c>
    </row>
    <row r="21" spans="1:1" ht="18.75" x14ac:dyDescent="0.3">
      <c r="A21" s="9" t="s">
        <v>148</v>
      </c>
    </row>
    <row r="22" spans="1:1" ht="18.75" x14ac:dyDescent="0.3">
      <c r="A22" s="9" t="s">
        <v>140</v>
      </c>
    </row>
    <row r="23" spans="1:1" ht="18.75" x14ac:dyDescent="0.3">
      <c r="A23" s="9" t="s">
        <v>141</v>
      </c>
    </row>
    <row r="24" spans="1:1" ht="18.75" x14ac:dyDescent="0.3">
      <c r="A24" s="9" t="s">
        <v>142</v>
      </c>
    </row>
    <row r="25" spans="1:1" ht="18.75" x14ac:dyDescent="0.3">
      <c r="A25" s="9" t="s">
        <v>143</v>
      </c>
    </row>
    <row r="26" spans="1:1" ht="18.75" x14ac:dyDescent="0.3">
      <c r="A26" s="9" t="s">
        <v>144</v>
      </c>
    </row>
    <row r="27" spans="1:1" ht="18.75" x14ac:dyDescent="0.3">
      <c r="A27" s="9" t="s">
        <v>145</v>
      </c>
    </row>
    <row r="28" spans="1:1" ht="18.75" x14ac:dyDescent="0.3">
      <c r="A28" s="9" t="s">
        <v>146</v>
      </c>
    </row>
    <row r="30" spans="1:1" ht="18.75" x14ac:dyDescent="0.3">
      <c r="A30" s="9" t="s">
        <v>147</v>
      </c>
    </row>
    <row r="31" spans="1:1" ht="18.75" x14ac:dyDescent="0.3">
      <c r="A31" s="9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17</vt:i4>
      </vt:variant>
    </vt:vector>
  </HeadingPairs>
  <TitlesOfParts>
    <vt:vector size="22" baseType="lpstr">
      <vt:lpstr>WB! Status</vt:lpstr>
      <vt:lpstr>BlendGenericSS03</vt:lpstr>
      <vt:lpstr>Notes</vt:lpstr>
      <vt:lpstr>Modifications</vt:lpstr>
      <vt:lpstr>ABC_Optimization</vt:lpstr>
      <vt:lpstr>Actual</vt:lpstr>
      <vt:lpstr>Avail</vt:lpstr>
      <vt:lpstr>Cost</vt:lpstr>
      <vt:lpstr>FG</vt:lpstr>
      <vt:lpstr>Prod</vt:lpstr>
      <vt:lpstr>Profit</vt:lpstr>
      <vt:lpstr>QLL</vt:lpstr>
      <vt:lpstr>QM</vt:lpstr>
      <vt:lpstr>QUL</vt:lpstr>
      <vt:lpstr>ReqMax</vt:lpstr>
      <vt:lpstr>Revenue</vt:lpstr>
      <vt:lpstr>RM</vt:lpstr>
      <vt:lpstr>RMQ</vt:lpstr>
      <vt:lpstr>UCost</vt:lpstr>
      <vt:lpstr>VolAdd</vt:lpstr>
      <vt:lpstr>WBMAX</vt:lpstr>
      <vt:lpstr>XUse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El Ess</cp:lastModifiedBy>
  <dcterms:created xsi:type="dcterms:W3CDTF">2023-06-20T17:12:19Z</dcterms:created>
  <dcterms:modified xsi:type="dcterms:W3CDTF">2024-08-27T21:12:15Z</dcterms:modified>
</cp:coreProperties>
</file>