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95" windowWidth="22980" windowHeight="9405" activeTab="1"/>
  </bookViews>
  <sheets>
    <sheet name="WB! Status" sheetId="44" r:id="rId1"/>
    <sheet name="GBASS" sheetId="1" r:id="rId2"/>
  </sheets>
  <externalReferences>
    <externalReference r:id="rId3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"77HRLR9M7T7FP1R1RRRHQF9E"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WBFREEcoefs">GBASS!$L$22:$L$23</definedName>
    <definedName name="WBISKBTNB">5</definedName>
    <definedName name="WBMIN">GBASS!$I$22</definedName>
  </definedNames>
  <calcPr calcId="144525"/>
</workbook>
</file>

<file path=xl/calcChain.xml><?xml version="1.0" encoding="utf-8"?>
<calcChain xmlns="http://schemas.openxmlformats.org/spreadsheetml/2006/main">
  <c r="C24" i="1" l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23" i="1"/>
  <c r="F23" i="1"/>
  <c r="G23" i="1" s="1"/>
  <c r="F24" i="1"/>
  <c r="G24" i="1" s="1"/>
  <c r="H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J24" i="1"/>
  <c r="M26" i="1"/>
  <c r="M24" i="1"/>
  <c r="M25" i="1"/>
  <c r="H38" i="1" l="1"/>
  <c r="H39" i="1"/>
  <c r="H31" i="1"/>
  <c r="H30" i="1"/>
  <c r="H41" i="1"/>
  <c r="H26" i="1"/>
  <c r="H36" i="1"/>
  <c r="H35" i="1"/>
  <c r="H23" i="1"/>
  <c r="H37" i="1"/>
  <c r="H29" i="1"/>
  <c r="H42" i="1"/>
  <c r="H34" i="1"/>
  <c r="H28" i="1"/>
  <c r="H25" i="1"/>
  <c r="H33" i="1"/>
  <c r="H27" i="1"/>
  <c r="H40" i="1"/>
  <c r="H32" i="1"/>
  <c r="I22" i="1" l="1"/>
</calcChain>
</file>

<file path=xl/sharedStrings.xml><?xml version="1.0" encoding="utf-8"?>
<sst xmlns="http://schemas.openxmlformats.org/spreadsheetml/2006/main" count="174" uniqueCount="151">
  <si>
    <t>Objective</t>
  </si>
  <si>
    <t xml:space="preserve"> End of Report</t>
  </si>
  <si>
    <t xml:space="preserve"> DATE GENERATED:</t>
  </si>
  <si>
    <t xml:space="preserve">  Original WB model by Eren Ocakverdi</t>
  </si>
  <si>
    <t>Price</t>
  </si>
  <si>
    <t>Advertising</t>
  </si>
  <si>
    <t>X(t)</t>
  </si>
  <si>
    <t>b1 =</t>
  </si>
  <si>
    <t>b2 =</t>
  </si>
  <si>
    <t>p =</t>
  </si>
  <si>
    <t>q =</t>
  </si>
  <si>
    <t>m =</t>
  </si>
  <si>
    <t>Sales</t>
  </si>
  <si>
    <t>Period</t>
  </si>
  <si>
    <t>Error</t>
  </si>
  <si>
    <t xml:space="preserve"> DIRECTION:              Minimize</t>
  </si>
  <si>
    <t xml:space="preserve"> ERROR / WARNING MESSAGES: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</si>
  <si>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</si>
  <si>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</si>
  <si>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</si>
  <si>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5         Unlimited</t>
  </si>
  <si>
    <t xml:space="preserve">         Continuous                     3</t>
  </si>
  <si>
    <t xml:space="preserve">         Free                           2</t>
  </si>
  <si>
    <t xml:space="preserve">         Integers/Binaries            0/0         Unlimited</t>
  </si>
  <si>
    <t xml:space="preserve">       Formulas                        61</t>
  </si>
  <si>
    <t xml:space="preserve">     Strings                            0</t>
  </si>
  <si>
    <t xml:space="preserve"> MODEL TYPE:             Nonlinear (Nonlinear Program)</t>
  </si>
  <si>
    <t xml:space="preserve"> SOLUTION STATUS:        LOCALLY OPTIMAL</t>
  </si>
  <si>
    <t xml:space="preserve"> OPTIMALITY CONDITION:   SATISFIED</t>
  </si>
  <si>
    <t xml:space="preserve"> NON-DEFAULT SETTINGS:</t>
  </si>
  <si>
    <t xml:space="preserve">   Integer Solver Options / K-Best Solutions / Desired Number:   5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</si>
  <si>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</si>
  <si>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</si>
  <si>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</si>
  <si>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</si>
  <si>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</si>
  <si>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</si>
  <si>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</si>
  <si>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</si>
  <si>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</si>
  <si>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</si>
  <si>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</si>
  <si>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</si>
  <si>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>Cumulative</t>
  </si>
  <si>
    <t>Estimated Coefficients</t>
  </si>
  <si>
    <t>Generalized BASS Model</t>
  </si>
  <si>
    <r>
      <t xml:space="preserve">  </t>
    </r>
    <r>
      <rPr>
        <b/>
        <sz val="12"/>
        <color theme="1"/>
        <rFont val="Calibri"/>
        <family val="2"/>
        <charset val="162"/>
        <scheme val="minor"/>
      </rPr>
      <t>Keywords:</t>
    </r>
    <r>
      <rPr>
        <sz val="12"/>
        <color theme="1"/>
        <rFont val="Calibri"/>
        <family val="2"/>
        <charset val="162"/>
        <scheme val="minor"/>
      </rPr>
      <t xml:space="preserve"> BASS model, Diffusion, New Product Research, Forecasting;</t>
    </r>
  </si>
  <si>
    <t>Squared</t>
  </si>
  <si>
    <t>.</t>
  </si>
  <si>
    <t xml:space="preserve">   GBASS!H23</t>
  </si>
  <si>
    <t xml:space="preserve">   GBASS!H24</t>
  </si>
  <si>
    <t xml:space="preserve">   GBASS!H25</t>
  </si>
  <si>
    <t xml:space="preserve">   GBASS!H26</t>
  </si>
  <si>
    <t xml:space="preserve">   GBASS!H27</t>
  </si>
  <si>
    <t xml:space="preserve">   GBASS!H28</t>
  </si>
  <si>
    <t xml:space="preserve">   GBASS!H29</t>
  </si>
  <si>
    <t xml:space="preserve">   GBASS!H30</t>
  </si>
  <si>
    <t xml:space="preserve">   GBASS!H31</t>
  </si>
  <si>
    <t xml:space="preserve">   GBASS!H32</t>
  </si>
  <si>
    <t xml:space="preserve">   GBASS!G23</t>
  </si>
  <si>
    <t xml:space="preserve">   GBASS!G24</t>
  </si>
  <si>
    <t xml:space="preserve">   GBASS!G25</t>
  </si>
  <si>
    <t xml:space="preserve">   GBASS!G26</t>
  </si>
  <si>
    <t xml:space="preserve">   GBASS!G27</t>
  </si>
  <si>
    <t xml:space="preserve">   GBASS!G28</t>
  </si>
  <si>
    <t xml:space="preserve">   GBASS!G29</t>
  </si>
  <si>
    <t xml:space="preserve">   GBASS!G30</t>
  </si>
  <si>
    <t xml:space="preserve">   GBASS!G31</t>
  </si>
  <si>
    <t xml:space="preserve">   GBASS!G32</t>
  </si>
  <si>
    <t>T</t>
  </si>
  <si>
    <t xml:space="preserve">   Maximum coefficient value:        4900.1  on &lt;RHS&gt;</t>
  </si>
  <si>
    <t xml:space="preserve">   GBASS!F23</t>
  </si>
  <si>
    <t xml:space="preserve">   GBASS!F24</t>
  </si>
  <si>
    <t xml:space="preserve">   GBASS!F25</t>
  </si>
  <si>
    <t xml:space="preserve">   GBASS!F26</t>
  </si>
  <si>
    <t xml:space="preserve">   GBASS!F27</t>
  </si>
  <si>
    <t xml:space="preserve">   GBASS!F28</t>
  </si>
  <si>
    <t xml:space="preserve">   GBASS!F29</t>
  </si>
  <si>
    <t xml:space="preserve">   GBASS!F30</t>
  </si>
  <si>
    <t xml:space="preserve">   GBASS!F31</t>
  </si>
  <si>
    <t xml:space="preserve">   GBASS!F32</t>
  </si>
  <si>
    <r>
      <t xml:space="preserve">   </t>
    </r>
    <r>
      <rPr>
        <b/>
        <sz val="12"/>
        <color theme="1"/>
        <rFont val="Calibri"/>
        <family val="2"/>
        <charset val="162"/>
        <scheme val="minor"/>
      </rPr>
      <t>Reference:</t>
    </r>
    <r>
      <rPr>
        <sz val="12"/>
        <color theme="1"/>
        <rFont val="Calibri"/>
        <family val="2"/>
        <charset val="162"/>
        <scheme val="minor"/>
      </rPr>
      <t xml:space="preserve"> Bass, F. M., Krishnan, V. T., and Jain, D. C. (1994) "Why The BASS Model Fits Without </t>
    </r>
  </si>
  <si>
    <r>
      <t xml:space="preserve">                           Decision Variables", </t>
    </r>
    <r>
      <rPr>
        <i/>
        <sz val="12"/>
        <color theme="1"/>
        <rFont val="Calibri"/>
        <family val="2"/>
        <charset val="162"/>
        <scheme val="minor"/>
      </rPr>
      <t>Marketing Science</t>
    </r>
    <r>
      <rPr>
        <sz val="12"/>
        <color theme="1"/>
        <rFont val="Calibri"/>
        <family val="2"/>
        <charset val="162"/>
        <scheme val="minor"/>
      </rPr>
      <t>, 13: 3, 203 - 223</t>
    </r>
  </si>
  <si>
    <r>
      <t xml:space="preserve">S(t) = </t>
    </r>
    <r>
      <rPr>
        <b/>
        <sz val="12"/>
        <color theme="1"/>
        <rFont val="Calibri"/>
        <family val="2"/>
        <charset val="162"/>
        <scheme val="minor"/>
      </rPr>
      <t>m</t>
    </r>
    <r>
      <rPr>
        <sz val="12"/>
        <color theme="1"/>
        <rFont val="Calibri"/>
        <family val="2"/>
        <charset val="162"/>
        <scheme val="minor"/>
      </rPr>
      <t>*(1-exp[-(X(t)-X(0))*(</t>
    </r>
    <r>
      <rPr>
        <b/>
        <sz val="12"/>
        <color theme="1"/>
        <rFont val="Calibri"/>
        <family val="2"/>
        <charset val="162"/>
        <scheme val="minor"/>
      </rPr>
      <t>p</t>
    </r>
    <r>
      <rPr>
        <sz val="12"/>
        <color theme="1"/>
        <rFont val="Calibri"/>
        <family val="2"/>
        <charset val="162"/>
        <scheme val="minor"/>
      </rPr>
      <t>+</t>
    </r>
    <r>
      <rPr>
        <b/>
        <sz val="12"/>
        <color theme="1"/>
        <rFont val="Calibri"/>
        <family val="2"/>
        <charset val="162"/>
        <scheme val="minor"/>
      </rPr>
      <t>q</t>
    </r>
    <r>
      <rPr>
        <sz val="12"/>
        <color theme="1"/>
        <rFont val="Calibri"/>
        <family val="2"/>
        <charset val="162"/>
        <scheme val="minor"/>
      </rPr>
      <t>)])/(1+(</t>
    </r>
    <r>
      <rPr>
        <b/>
        <sz val="12"/>
        <color theme="1"/>
        <rFont val="Calibri"/>
        <family val="2"/>
        <charset val="162"/>
        <scheme val="minor"/>
      </rPr>
      <t>q</t>
    </r>
    <r>
      <rPr>
        <sz val="12"/>
        <color theme="1"/>
        <rFont val="Calibri"/>
        <family val="2"/>
        <charset val="162"/>
        <scheme val="minor"/>
      </rPr>
      <t>/</t>
    </r>
    <r>
      <rPr>
        <b/>
        <sz val="12"/>
        <color theme="1"/>
        <rFont val="Calibri"/>
        <family val="2"/>
        <charset val="162"/>
        <scheme val="minor"/>
      </rPr>
      <t>p</t>
    </r>
    <r>
      <rPr>
        <sz val="12"/>
        <color theme="1"/>
        <rFont val="Calibri"/>
        <family val="2"/>
        <charset val="162"/>
        <scheme val="minor"/>
      </rPr>
      <t>)*exp[-(X(t)-X(0))*(</t>
    </r>
    <r>
      <rPr>
        <b/>
        <sz val="12"/>
        <color theme="1"/>
        <rFont val="Calibri"/>
        <family val="2"/>
        <charset val="162"/>
        <scheme val="minor"/>
      </rPr>
      <t>p</t>
    </r>
    <r>
      <rPr>
        <sz val="12"/>
        <color theme="1"/>
        <rFont val="Calibri"/>
        <family val="2"/>
        <charset val="162"/>
        <scheme val="minor"/>
      </rPr>
      <t>+</t>
    </r>
    <r>
      <rPr>
        <b/>
        <sz val="12"/>
        <color theme="1"/>
        <rFont val="Calibri"/>
        <family val="2"/>
        <charset val="162"/>
        <scheme val="minor"/>
      </rPr>
      <t>q</t>
    </r>
    <r>
      <rPr>
        <sz val="12"/>
        <color theme="1"/>
        <rFont val="Calibri"/>
        <family val="2"/>
        <charset val="162"/>
        <scheme val="minor"/>
      </rPr>
      <t>)])</t>
    </r>
  </si>
  <si>
    <r>
      <t xml:space="preserve">X(t) = t + </t>
    </r>
    <r>
      <rPr>
        <b/>
        <sz val="12"/>
        <color theme="1"/>
        <rFont val="Calibri"/>
        <family val="2"/>
        <charset val="162"/>
        <scheme val="minor"/>
      </rPr>
      <t>b1</t>
    </r>
    <r>
      <rPr>
        <sz val="12"/>
        <color theme="1"/>
        <rFont val="Calibri"/>
        <family val="2"/>
        <charset val="162"/>
        <scheme val="minor"/>
      </rPr>
      <t xml:space="preserve">*Ln(Pr(t)/Pr(0)) + </t>
    </r>
    <r>
      <rPr>
        <b/>
        <sz val="12"/>
        <color theme="1"/>
        <rFont val="Calibri"/>
        <family val="2"/>
        <charset val="162"/>
        <scheme val="minor"/>
      </rPr>
      <t>b2</t>
    </r>
    <r>
      <rPr>
        <sz val="12"/>
        <color theme="1"/>
        <rFont val="Calibri"/>
        <family val="2"/>
        <charset val="162"/>
        <scheme val="minor"/>
      </rPr>
      <t>*Ln(Adv(t)/Adv(0))</t>
    </r>
  </si>
  <si>
    <t>Adv(t)</t>
  </si>
  <si>
    <t>Pr(t)</t>
  </si>
  <si>
    <t>Mapping</t>
  </si>
  <si>
    <t>S(t)</t>
  </si>
  <si>
    <t>Forecasts</t>
  </si>
  <si>
    <t xml:space="preserve">     Numerics                         171</t>
  </si>
  <si>
    <t xml:space="preserve">       Constants                      105</t>
  </si>
  <si>
    <t xml:space="preserve">   GBASS!G33</t>
  </si>
  <si>
    <t xml:space="preserve">   GBASS!H33</t>
  </si>
  <si>
    <t xml:space="preserve">   GBASS!G34</t>
  </si>
  <si>
    <t xml:space="preserve">   GBASS!H34</t>
  </si>
  <si>
    <t xml:space="preserve">   GBASS!F33</t>
  </si>
  <si>
    <t xml:space="preserve">   GBASS!F34</t>
  </si>
  <si>
    <r>
      <t xml:space="preserve">    When there are no exogenous variables (i.e. </t>
    </r>
    <r>
      <rPr>
        <i/>
        <sz val="12"/>
        <color theme="1"/>
        <rFont val="Calibri"/>
        <family val="2"/>
        <charset val="162"/>
        <scheme val="minor"/>
      </rPr>
      <t>X(t) = t</t>
    </r>
    <r>
      <rPr>
        <sz val="12"/>
        <color theme="1"/>
        <rFont val="Calibri"/>
        <family val="2"/>
        <charset val="162"/>
        <scheme val="minor"/>
      </rPr>
      <t xml:space="preserve">), the model reduces to the classical BASS model as a special case. </t>
    </r>
  </si>
  <si>
    <t xml:space="preserve"> What'sBest!® 11.0.1.0 (May 19, 2011) - Library 7.0.1.201 - 64-bit - Status Report -</t>
  </si>
  <si>
    <t xml:space="preserve">   Total Cells                        175</t>
  </si>
  <si>
    <t xml:space="preserve">     Constraints                        4         Unlimited</t>
  </si>
  <si>
    <t xml:space="preserve">   Coefficients                       229</t>
  </si>
  <si>
    <t xml:space="preserve">   Minimum coefficient value:        0.0001  on &lt;RHS&gt;</t>
  </si>
  <si>
    <t xml:space="preserve">  The model generalizes the classical BASS model to include decision variables price(Pr) and advertising(Adv).</t>
  </si>
  <si>
    <t>The BASS model predicts the sales of a recently introduced product.  The basic model has three parameters:</t>
  </si>
  <si>
    <t xml:space="preserve">  p : Innovator effect.  Measures the willingness to try a new product.</t>
  </si>
  <si>
    <t xml:space="preserve">  q : Immator effect. The effect of existing users causing others to buy the product.</t>
  </si>
  <si>
    <t xml:space="preserve">  m : Target population size. The number that will/could eventually buy the product.</t>
  </si>
  <si>
    <t>The extended model adds two additional parameter:</t>
  </si>
  <si>
    <t xml:space="preserve">  b1 : the effect of price on sales,</t>
  </si>
  <si>
    <t xml:space="preserve">  b2 : the effect of advertising on sales.</t>
  </si>
  <si>
    <t>The optimization model below estimates the above five parameters based on given data.</t>
  </si>
  <si>
    <t xml:space="preserve">   Minimum coefficient in formula:   GBASS!J24</t>
  </si>
  <si>
    <t xml:space="preserve">   Maximum coefficient in formula:   GBASS!M26</t>
  </si>
  <si>
    <t xml:space="preserve">   GBASS!G35</t>
  </si>
  <si>
    <t xml:space="preserve">   GBASS!H35</t>
  </si>
  <si>
    <t xml:space="preserve">   GBASS!G36</t>
  </si>
  <si>
    <t xml:space="preserve">   GBASS!H36</t>
  </si>
  <si>
    <t xml:space="preserve">   GBASS!G37</t>
  </si>
  <si>
    <t xml:space="preserve">   GBASS!H37</t>
  </si>
  <si>
    <t xml:space="preserve">   GBASS!G38</t>
  </si>
  <si>
    <t xml:space="preserve">   GBASS!H38</t>
  </si>
  <si>
    <t xml:space="preserve">   GBASS!G39</t>
  </si>
  <si>
    <t xml:space="preserve">   GBASS!H39</t>
  </si>
  <si>
    <t xml:space="preserve">   GBASS!G40</t>
  </si>
  <si>
    <t xml:space="preserve">   GBASS!H40</t>
  </si>
  <si>
    <t xml:space="preserve">   GBASS!G41</t>
  </si>
  <si>
    <t xml:space="preserve">   GBASS!H41</t>
  </si>
  <si>
    <t xml:space="preserve">   GBASS!G42</t>
  </si>
  <si>
    <t xml:space="preserve">   GBASS!H42</t>
  </si>
  <si>
    <t xml:space="preserve">   GBASS!L24</t>
  </si>
  <si>
    <t xml:space="preserve">   GBASS!L25</t>
  </si>
  <si>
    <t xml:space="preserve">   GBASS!L26</t>
  </si>
  <si>
    <t xml:space="preserve">   GBASS!F35</t>
  </si>
  <si>
    <t xml:space="preserve">   GBASS!F36</t>
  </si>
  <si>
    <t xml:space="preserve">   GBASS!F37</t>
  </si>
  <si>
    <t xml:space="preserve">   GBASS!F38</t>
  </si>
  <si>
    <t xml:space="preserve">   GBASS!F39</t>
  </si>
  <si>
    <t xml:space="preserve">   GBASS!F40</t>
  </si>
  <si>
    <t xml:space="preserve">   GBASS!F41</t>
  </si>
  <si>
    <t xml:space="preserve">   GBASS!F42</t>
  </si>
  <si>
    <t xml:space="preserve">   Nonlinears                          43         Unlimited</t>
  </si>
  <si>
    <t xml:space="preserve"> OBJECTIVE VALUE:        15391.221943846</t>
  </si>
  <si>
    <t xml:space="preserve"> SOLVER TYPE:            Multistart</t>
  </si>
  <si>
    <t xml:space="preserve"> TRIES:                  1150</t>
  </si>
  <si>
    <t xml:space="preserve"> INFEASIBILITY:          1.4551915228367e-011</t>
  </si>
  <si>
    <t xml:space="preserve"> BEST OBJECTIVE BOUND:   . . .</t>
  </si>
  <si>
    <t xml:space="preserve"> STEPS:                  . . .</t>
  </si>
  <si>
    <t xml:space="preserve"> ACTIVE:                 . . .</t>
  </si>
  <si>
    <t xml:space="preserve"> SOLUTION TIME:          0 Hours  0 Minutes  4 Seconds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</si>
</sst>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m\ dd\,\ yyyy"/>
    <numFmt numFmtId="165" formatCode="hh:mm\ AM/PM"/>
    <numFmt numFmtId="166" formatCode="0.0"/>
    <numFmt numFmtId="167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indexed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4"/>
      <name val="Calibri"/>
      <family val="2"/>
      <charset val="162"/>
      <scheme val="minor"/>
    </font>
    <font>
      <i/>
      <sz val="12"/>
      <color theme="1"/>
      <name val="Calibri"/>
      <family val="2"/>
      <charset val="162"/>
      <scheme val="minor"/>
    </font>
    <font>
      <sz val="9"/>
      <color theme="1"/>
      <name val="Courier"/>
      <family val="3"/>
    </font>
    <font>
      <sz val="9"/>
      <color indexed="10"/>
      <name val="Courier"/>
      <family val="3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>
      <protection locked="0"/>
    </xf>
    <xf numFmtId="0" fontId="1" fillId="0" borderId="0" applyNumberFormat="0" applyFont="0" applyFill="0" applyBorder="0" applyAlignment="0">
      <protection locked="0"/>
    </xf>
  </cellStyleXfs>
  <cellXfs count="37">
    <xf numFmtId="0" fontId="0" fillId="0" borderId="0" xfId="0"/>
    <xf numFmtId="0" fontId="2" fillId="0" borderId="0" xfId="0" applyNumberFormat="1" applyFont="1" applyFill="1" applyAlignment="1"/>
    <xf numFmtId="166" fontId="0" fillId="0" borderId="0" xfId="0" applyNumberFormat="1"/>
    <xf numFmtId="0" fontId="4" fillId="0" borderId="0" xfId="0" applyFont="1" applyAlignment="1">
      <alignment horizontal="center"/>
    </xf>
    <xf numFmtId="166" fontId="1" fillId="2" borderId="0" xfId="1" applyNumberFormat="1" applyAlignment="1">
      <protection locked="0"/>
    </xf>
    <xf numFmtId="0" fontId="6" fillId="0" borderId="0" xfId="0" applyFo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6" fontId="0" fillId="0" borderId="2" xfId="0" applyNumberFormat="1" applyBorder="1"/>
    <xf numFmtId="0" fontId="4" fillId="0" borderId="5" xfId="0" applyFont="1" applyBorder="1" applyAlignment="1">
      <alignment horizontal="center"/>
    </xf>
    <xf numFmtId="166" fontId="0" fillId="0" borderId="4" xfId="0" applyNumberFormat="1" applyBorder="1"/>
    <xf numFmtId="0" fontId="0" fillId="0" borderId="6" xfId="0" applyBorder="1"/>
    <xf numFmtId="166" fontId="0" fillId="3" borderId="7" xfId="0" applyNumberFormat="1" applyFill="1" applyBorder="1"/>
    <xf numFmtId="166" fontId="0" fillId="3" borderId="8" xfId="0" applyNumberFormat="1" applyFill="1" applyBorder="1"/>
    <xf numFmtId="166" fontId="0" fillId="3" borderId="6" xfId="0" applyNumberFormat="1" applyFill="1" applyBorder="1"/>
    <xf numFmtId="0" fontId="6" fillId="0" borderId="0" xfId="0" applyFont="1" applyAlignment="1">
      <alignment horizontal="right"/>
    </xf>
    <xf numFmtId="0" fontId="7" fillId="0" borderId="0" xfId="0" applyFont="1"/>
    <xf numFmtId="0" fontId="2" fillId="0" borderId="0" xfId="0" applyFont="1"/>
    <xf numFmtId="0" fontId="8" fillId="0" borderId="0" xfId="0" applyFont="1"/>
    <xf numFmtId="0" fontId="2" fillId="0" borderId="0" xfId="0" applyFont="1" applyAlignment="1"/>
    <xf numFmtId="0" fontId="10" fillId="0" borderId="0" xfId="0" applyFont="1"/>
    <xf numFmtId="167" fontId="5" fillId="0" borderId="0" xfId="2" applyNumberFormat="1" applyFont="1" applyFill="1" applyAlignment="1" applyProtection="1">
      <protection locked="0"/>
    </xf>
    <xf numFmtId="167" fontId="3" fillId="0" borderId="0" xfId="2" applyNumberFormat="1" applyFont="1" applyProtection="1">
      <protection locked="0"/>
    </xf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right"/>
    </xf>
    <xf numFmtId="167" fontId="3" fillId="0" borderId="1" xfId="2" applyNumberFormat="1" applyFont="1" applyBorder="1" applyProtection="1">
      <protection locked="0"/>
    </xf>
    <xf numFmtId="166" fontId="5" fillId="0" borderId="1" xfId="2" applyNumberFormat="1" applyFont="1" applyFill="1" applyBorder="1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1" xfId="0" applyFont="1" applyBorder="1" applyAlignment="1">
      <alignment horizontal="right"/>
    </xf>
    <xf numFmtId="0" fontId="6" fillId="0" borderId="0" xfId="0" applyFont="1" applyAlignment="1"/>
    <xf numFmtId="0" fontId="8" fillId="0" borderId="0" xfId="0" applyFont="1" applyAlignment="1"/>
    <xf numFmtId="0" fontId="12" fillId="0" borderId="0" xfId="0" applyFont="1"/>
    <xf numFmtId="164" fontId="12" fillId="0" borderId="0" xfId="0" applyNumberFormat="1" applyFont="1" applyAlignment="1">
      <alignment horizontal="left"/>
    </xf>
    <xf numFmtId="165" fontId="12" fillId="0" borderId="0" xfId="0" applyNumberFormat="1" applyFont="1" applyAlignment="1">
      <alignment horizontal="left"/>
    </xf>
    <xf numFmtId="0" fontId="13" fillId="0" borderId="0" xfId="0" applyFont="1"/>
  </cellXfs>
  <cellStyles count="3">
    <cellStyle name="Adjustable" xfId="2"/>
    <cellStyle name="Best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</sheetNames>
    <definedNames>
      <definedName name="WB"/>
    </defined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showGridLines="0" topLeftCell="A69" workbookViewId="0"/>
  </sheetViews>
  <sheetFormatPr defaultRowHeight="15" x14ac:dyDescent="0.25"/>
  <cols>
    <col min="1" max="6" width="25.7109375" customWidth="1"/>
  </cols>
  <sheetData>
    <row r="1" spans="1:4" x14ac:dyDescent="0.25">
      <c r="A1" s="33" t="s">
        <v>99</v>
      </c>
      <c r="B1" s="33"/>
      <c r="C1" s="33"/>
      <c r="D1" s="33"/>
    </row>
    <row r="2" spans="1:4" x14ac:dyDescent="0.25">
      <c r="A2" s="33"/>
      <c r="B2" s="33"/>
      <c r="C2" s="33"/>
      <c r="D2" s="33"/>
    </row>
    <row r="3" spans="1:4" x14ac:dyDescent="0.25">
      <c r="A3" s="33" t="s">
        <v>2</v>
      </c>
      <c r="B3" s="34">
        <v>40710.569201388891</v>
      </c>
      <c r="C3" s="35">
        <v>40710.569201388891</v>
      </c>
      <c r="D3" s="33"/>
    </row>
    <row r="4" spans="1:4" x14ac:dyDescent="0.25">
      <c r="A4" s="33"/>
      <c r="B4" s="33"/>
      <c r="C4" s="33"/>
      <c r="D4" s="33"/>
    </row>
    <row r="5" spans="1:4" x14ac:dyDescent="0.25">
      <c r="A5" s="33"/>
      <c r="B5" s="33"/>
      <c r="C5" s="33"/>
      <c r="D5" s="33"/>
    </row>
    <row r="6" spans="1:4" x14ac:dyDescent="0.25">
      <c r="A6" s="33" t="s">
        <v>17</v>
      </c>
      <c r="B6" s="33"/>
      <c r="C6" s="33"/>
      <c r="D6" s="33"/>
    </row>
    <row r="7" spans="1:4" x14ac:dyDescent="0.25">
      <c r="A7" s="33"/>
      <c r="B7" s="33"/>
      <c r="C7" s="33"/>
      <c r="D7" s="33"/>
    </row>
    <row r="8" spans="1:4" x14ac:dyDescent="0.25">
      <c r="A8" s="33" t="s">
        <v>18</v>
      </c>
      <c r="B8" s="33"/>
      <c r="C8" s="33"/>
      <c r="D8" s="33"/>
    </row>
    <row r="9" spans="1:4" x14ac:dyDescent="0.25">
      <c r="A9" s="33" t="s">
        <v>19</v>
      </c>
      <c r="B9" s="33"/>
      <c r="C9" s="33"/>
      <c r="D9" s="33"/>
    </row>
    <row r="10" spans="1:4" x14ac:dyDescent="0.25">
      <c r="A10" s="33" t="s">
        <v>100</v>
      </c>
      <c r="B10" s="33"/>
      <c r="C10" s="33"/>
      <c r="D10" s="33"/>
    </row>
    <row r="11" spans="1:4" x14ac:dyDescent="0.25">
      <c r="A11" s="33" t="s">
        <v>90</v>
      </c>
      <c r="B11" s="33"/>
      <c r="C11" s="33"/>
      <c r="D11" s="33"/>
    </row>
    <row r="12" spans="1:4" x14ac:dyDescent="0.25">
      <c r="A12" s="33" t="s">
        <v>20</v>
      </c>
      <c r="B12" s="33"/>
      <c r="C12" s="33"/>
      <c r="D12" s="33"/>
    </row>
    <row r="13" spans="1:4" x14ac:dyDescent="0.25">
      <c r="A13" s="33" t="s">
        <v>21</v>
      </c>
      <c r="B13" s="33"/>
      <c r="C13" s="33"/>
      <c r="D13" s="33"/>
    </row>
    <row r="14" spans="1:4" x14ac:dyDescent="0.25">
      <c r="A14" s="33" t="s">
        <v>22</v>
      </c>
      <c r="B14" s="33"/>
      <c r="C14" s="33"/>
      <c r="D14" s="33"/>
    </row>
    <row r="15" spans="1:4" x14ac:dyDescent="0.25">
      <c r="A15" s="33" t="s">
        <v>23</v>
      </c>
      <c r="B15" s="33"/>
      <c r="C15" s="33"/>
      <c r="D15" s="33"/>
    </row>
    <row r="16" spans="1:4" x14ac:dyDescent="0.25">
      <c r="A16" s="33" t="s">
        <v>91</v>
      </c>
      <c r="B16" s="33"/>
      <c r="C16" s="33"/>
      <c r="D16" s="33"/>
    </row>
    <row r="17" spans="1:4" x14ac:dyDescent="0.25">
      <c r="A17" s="33" t="s">
        <v>24</v>
      </c>
      <c r="B17" s="33"/>
      <c r="C17" s="33"/>
      <c r="D17" s="33"/>
    </row>
    <row r="18" spans="1:4" x14ac:dyDescent="0.25">
      <c r="A18" s="33" t="s">
        <v>25</v>
      </c>
      <c r="B18" s="33"/>
      <c r="C18" s="33"/>
      <c r="D18" s="33"/>
    </row>
    <row r="19" spans="1:4" x14ac:dyDescent="0.25">
      <c r="A19" s="33" t="s">
        <v>101</v>
      </c>
      <c r="B19" s="33"/>
      <c r="C19" s="33"/>
      <c r="D19" s="33"/>
    </row>
    <row r="20" spans="1:4" x14ac:dyDescent="0.25">
      <c r="A20" s="33" t="s">
        <v>142</v>
      </c>
      <c r="B20" s="33"/>
      <c r="C20" s="33"/>
      <c r="D20" s="33"/>
    </row>
    <row r="21" spans="1:4" x14ac:dyDescent="0.25">
      <c r="A21" s="33" t="s">
        <v>102</v>
      </c>
      <c r="B21" s="33"/>
      <c r="C21" s="33"/>
      <c r="D21" s="33"/>
    </row>
    <row r="22" spans="1:4" x14ac:dyDescent="0.25">
      <c r="A22" s="33"/>
      <c r="B22" s="33"/>
      <c r="C22" s="33"/>
      <c r="D22" s="33"/>
    </row>
    <row r="23" spans="1:4" x14ac:dyDescent="0.25">
      <c r="A23" s="33" t="s">
        <v>103</v>
      </c>
      <c r="B23" s="33"/>
      <c r="C23" s="33"/>
      <c r="D23" s="33"/>
    </row>
    <row r="24" spans="1:4" x14ac:dyDescent="0.25">
      <c r="A24" s="33" t="s">
        <v>113</v>
      </c>
      <c r="B24" s="33"/>
      <c r="C24" s="33"/>
      <c r="D24" s="33"/>
    </row>
    <row r="25" spans="1:4" x14ac:dyDescent="0.25">
      <c r="A25" s="33" t="s">
        <v>70</v>
      </c>
      <c r="B25" s="33"/>
      <c r="C25" s="33"/>
      <c r="D25" s="33"/>
    </row>
    <row r="26" spans="1:4" x14ac:dyDescent="0.25">
      <c r="A26" s="33" t="s">
        <v>114</v>
      </c>
      <c r="B26" s="33"/>
      <c r="C26" s="33"/>
      <c r="D26" s="33"/>
    </row>
    <row r="27" spans="1:4" x14ac:dyDescent="0.25">
      <c r="A27" s="33"/>
      <c r="B27" s="33"/>
      <c r="C27" s="33"/>
      <c r="D27" s="33"/>
    </row>
    <row r="28" spans="1:4" x14ac:dyDescent="0.25">
      <c r="A28" s="33" t="s">
        <v>26</v>
      </c>
      <c r="B28" s="33"/>
      <c r="C28" s="33"/>
      <c r="D28" s="33"/>
    </row>
    <row r="29" spans="1:4" x14ac:dyDescent="0.25">
      <c r="A29" s="33"/>
      <c r="B29" s="33"/>
      <c r="C29" s="33"/>
      <c r="D29" s="33"/>
    </row>
    <row r="30" spans="1:4" x14ac:dyDescent="0.25">
      <c r="A30" s="36" t="s">
        <v>27</v>
      </c>
      <c r="B30" s="33"/>
      <c r="C30" s="33"/>
      <c r="D30" s="33"/>
    </row>
    <row r="31" spans="1:4" x14ac:dyDescent="0.25">
      <c r="A31" s="33"/>
      <c r="B31" s="33"/>
      <c r="C31" s="33"/>
      <c r="D31" s="33"/>
    </row>
    <row r="32" spans="1:4" x14ac:dyDescent="0.25">
      <c r="A32" s="33" t="s">
        <v>28</v>
      </c>
      <c r="B32" s="33"/>
      <c r="C32" s="33"/>
      <c r="D32" s="33"/>
    </row>
    <row r="33" spans="1:4" x14ac:dyDescent="0.25">
      <c r="A33" s="33"/>
      <c r="B33" s="33"/>
      <c r="C33" s="33"/>
      <c r="D33" s="33"/>
    </row>
    <row r="34" spans="1:4" x14ac:dyDescent="0.25">
      <c r="A34" s="33" t="s">
        <v>143</v>
      </c>
      <c r="B34" s="33"/>
      <c r="C34" s="33"/>
      <c r="D34" s="33"/>
    </row>
    <row r="35" spans="1:4" x14ac:dyDescent="0.25">
      <c r="A35" s="33"/>
      <c r="B35" s="33"/>
      <c r="C35" s="33"/>
      <c r="D35" s="33"/>
    </row>
    <row r="36" spans="1:4" x14ac:dyDescent="0.25">
      <c r="A36" s="33" t="s">
        <v>15</v>
      </c>
      <c r="B36" s="33"/>
      <c r="C36" s="33"/>
      <c r="D36" s="33"/>
    </row>
    <row r="37" spans="1:4" x14ac:dyDescent="0.25">
      <c r="A37" s="33"/>
      <c r="B37" s="33"/>
      <c r="C37" s="33"/>
      <c r="D37" s="33"/>
    </row>
    <row r="38" spans="1:4" x14ac:dyDescent="0.25">
      <c r="A38" s="33" t="s">
        <v>144</v>
      </c>
      <c r="B38" s="33"/>
      <c r="C38" s="33"/>
      <c r="D38" s="33"/>
    </row>
    <row r="39" spans="1:4" x14ac:dyDescent="0.25">
      <c r="A39" s="33"/>
      <c r="B39" s="33"/>
      <c r="C39" s="33"/>
      <c r="D39" s="33"/>
    </row>
    <row r="40" spans="1:4" x14ac:dyDescent="0.25">
      <c r="A40" s="33" t="s">
        <v>145</v>
      </c>
      <c r="B40" s="33"/>
      <c r="C40" s="33"/>
      <c r="D40" s="33"/>
    </row>
    <row r="41" spans="1:4" x14ac:dyDescent="0.25">
      <c r="A41" s="33"/>
      <c r="B41" s="33"/>
      <c r="C41" s="33"/>
      <c r="D41" s="33"/>
    </row>
    <row r="42" spans="1:4" x14ac:dyDescent="0.25">
      <c r="A42" s="33" t="s">
        <v>146</v>
      </c>
      <c r="B42" s="33"/>
      <c r="C42" s="33"/>
      <c r="D42" s="33"/>
    </row>
    <row r="43" spans="1:4" x14ac:dyDescent="0.25">
      <c r="A43" s="33"/>
      <c r="B43" s="33"/>
      <c r="C43" s="33"/>
      <c r="D43" s="33"/>
    </row>
    <row r="44" spans="1:4" x14ac:dyDescent="0.25">
      <c r="A44" s="33" t="s">
        <v>147</v>
      </c>
      <c r="B44" s="33"/>
      <c r="C44" s="33"/>
      <c r="D44" s="33"/>
    </row>
    <row r="45" spans="1:4" x14ac:dyDescent="0.25">
      <c r="A45" s="33"/>
      <c r="B45" s="33"/>
      <c r="C45" s="33"/>
      <c r="D45" s="33"/>
    </row>
    <row r="46" spans="1:4" x14ac:dyDescent="0.25">
      <c r="A46" s="33" t="s">
        <v>148</v>
      </c>
      <c r="B46" s="33"/>
      <c r="C46" s="33"/>
      <c r="D46" s="33"/>
    </row>
    <row r="47" spans="1:4" x14ac:dyDescent="0.25">
      <c r="A47" s="33"/>
      <c r="B47" s="33"/>
      <c r="C47" s="33"/>
      <c r="D47" s="33"/>
    </row>
    <row r="48" spans="1:4" x14ac:dyDescent="0.25">
      <c r="A48" s="33" t="s">
        <v>149</v>
      </c>
      <c r="B48" s="33"/>
      <c r="C48" s="33"/>
      <c r="D48" s="33"/>
    </row>
    <row r="49" spans="1:4" x14ac:dyDescent="0.25">
      <c r="A49" s="33"/>
      <c r="B49" s="33"/>
      <c r="C49" s="33"/>
      <c r="D49" s="33"/>
    </row>
    <row r="50" spans="1:4" x14ac:dyDescent="0.25">
      <c r="A50" s="33" t="s">
        <v>150</v>
      </c>
      <c r="B50" s="33"/>
      <c r="C50" s="33"/>
      <c r="D50" s="33"/>
    </row>
    <row r="51" spans="1:4" x14ac:dyDescent="0.25">
      <c r="A51" s="33"/>
      <c r="B51" s="33"/>
      <c r="C51" s="33"/>
      <c r="D51" s="33"/>
    </row>
    <row r="52" spans="1:4" x14ac:dyDescent="0.25">
      <c r="A52" s="33" t="s">
        <v>29</v>
      </c>
      <c r="B52" s="33"/>
      <c r="C52" s="33"/>
      <c r="D52" s="33"/>
    </row>
    <row r="53" spans="1:4" x14ac:dyDescent="0.25">
      <c r="A53" s="33"/>
      <c r="B53" s="33"/>
      <c r="C53" s="33"/>
      <c r="D53" s="33"/>
    </row>
    <row r="54" spans="1:4" x14ac:dyDescent="0.25">
      <c r="A54" s="33" t="s">
        <v>30</v>
      </c>
      <c r="B54" s="33"/>
      <c r="C54" s="33"/>
      <c r="D54" s="33"/>
    </row>
    <row r="55" spans="1:4" x14ac:dyDescent="0.25">
      <c r="A55" s="33"/>
      <c r="B55" s="33"/>
      <c r="C55" s="33"/>
      <c r="D55" s="33"/>
    </row>
    <row r="56" spans="1:4" x14ac:dyDescent="0.25">
      <c r="A56" s="33" t="s">
        <v>16</v>
      </c>
      <c r="B56" s="33"/>
      <c r="C56" s="33"/>
      <c r="D56" s="33"/>
    </row>
    <row r="57" spans="1:4" x14ac:dyDescent="0.25">
      <c r="A57" s="33"/>
      <c r="B57" s="33"/>
      <c r="C57" s="33"/>
      <c r="D57" s="33"/>
    </row>
    <row r="58" spans="1:4" x14ac:dyDescent="0.25">
      <c r="A58" s="33" t="s">
        <v>31</v>
      </c>
      <c r="B58" s="33"/>
      <c r="C58" s="33"/>
      <c r="D58" s="33"/>
    </row>
    <row r="59" spans="1:4" x14ac:dyDescent="0.25">
      <c r="A59" s="33" t="s">
        <v>32</v>
      </c>
      <c r="B59" s="33"/>
      <c r="C59" s="33"/>
      <c r="D59" s="33"/>
    </row>
    <row r="60" spans="1:4" x14ac:dyDescent="0.25">
      <c r="A60" s="33" t="s">
        <v>33</v>
      </c>
      <c r="B60" s="33"/>
      <c r="C60" s="33"/>
      <c r="D60" s="33"/>
    </row>
    <row r="61" spans="1:4" x14ac:dyDescent="0.25">
      <c r="A61" s="33" t="s">
        <v>34</v>
      </c>
      <c r="B61" s="33"/>
      <c r="C61" s="33"/>
      <c r="D61" s="33"/>
    </row>
    <row r="62" spans="1:4" x14ac:dyDescent="0.25">
      <c r="A62" s="33" t="s">
        <v>35</v>
      </c>
      <c r="B62" s="33"/>
      <c r="C62" s="33"/>
      <c r="D62" s="33"/>
    </row>
    <row r="63" spans="1:4" x14ac:dyDescent="0.25">
      <c r="A63" s="33" t="s">
        <v>36</v>
      </c>
      <c r="B63" s="33"/>
      <c r="C63" s="33"/>
      <c r="D63" s="33"/>
    </row>
    <row r="64" spans="1:4" x14ac:dyDescent="0.25">
      <c r="A64" s="33" t="s">
        <v>37</v>
      </c>
      <c r="B64" s="33"/>
      <c r="C64" s="33"/>
      <c r="D64" s="33"/>
    </row>
    <row r="65" spans="1:4" x14ac:dyDescent="0.25">
      <c r="A65" s="33" t="s">
        <v>38</v>
      </c>
      <c r="B65" s="33"/>
      <c r="C65" s="33"/>
      <c r="D65" s="33"/>
    </row>
    <row r="66" spans="1:4" x14ac:dyDescent="0.25">
      <c r="A66" s="33" t="s">
        <v>39</v>
      </c>
      <c r="B66" s="33"/>
      <c r="C66" s="33"/>
      <c r="D66" s="33"/>
    </row>
    <row r="67" spans="1:4" x14ac:dyDescent="0.25">
      <c r="A67" s="33"/>
      <c r="B67" s="33"/>
      <c r="C67" s="33"/>
      <c r="D67" s="33"/>
    </row>
    <row r="68" spans="1:4" x14ac:dyDescent="0.25">
      <c r="A68" s="33" t="s">
        <v>40</v>
      </c>
      <c r="B68" s="33"/>
      <c r="C68" s="33"/>
      <c r="D68" s="33"/>
    </row>
    <row r="69" spans="1:4" x14ac:dyDescent="0.25">
      <c r="A69" s="33"/>
      <c r="B69" s="33"/>
      <c r="C69" s="33"/>
      <c r="D69" s="33"/>
    </row>
    <row r="70" spans="1:4" x14ac:dyDescent="0.25">
      <c r="A70" s="33" t="s">
        <v>31</v>
      </c>
      <c r="B70" s="33"/>
      <c r="C70" s="33"/>
      <c r="D70" s="33"/>
    </row>
    <row r="71" spans="1:4" x14ac:dyDescent="0.25">
      <c r="A71" s="33" t="s">
        <v>41</v>
      </c>
      <c r="B71" s="33"/>
      <c r="C71" s="33"/>
      <c r="D71" s="33"/>
    </row>
    <row r="72" spans="1:4" x14ac:dyDescent="0.25">
      <c r="A72" s="33" t="s">
        <v>59</v>
      </c>
      <c r="B72" s="33" t="s">
        <v>49</v>
      </c>
      <c r="C72" s="33" t="s">
        <v>60</v>
      </c>
      <c r="D72" s="33" t="s">
        <v>50</v>
      </c>
    </row>
    <row r="73" spans="1:4" x14ac:dyDescent="0.25">
      <c r="A73" s="33" t="s">
        <v>61</v>
      </c>
      <c r="B73" s="33" t="s">
        <v>51</v>
      </c>
      <c r="C73" s="33" t="s">
        <v>62</v>
      </c>
      <c r="D73" s="33" t="s">
        <v>52</v>
      </c>
    </row>
    <row r="74" spans="1:4" x14ac:dyDescent="0.25">
      <c r="A74" s="33" t="s">
        <v>63</v>
      </c>
      <c r="B74" s="33" t="s">
        <v>53</v>
      </c>
      <c r="C74" s="33" t="s">
        <v>64</v>
      </c>
      <c r="D74" s="33" t="s">
        <v>54</v>
      </c>
    </row>
    <row r="75" spans="1:4" x14ac:dyDescent="0.25">
      <c r="A75" s="33" t="s">
        <v>65</v>
      </c>
      <c r="B75" s="33" t="s">
        <v>55</v>
      </c>
      <c r="C75" s="33" t="s">
        <v>66</v>
      </c>
      <c r="D75" s="33" t="s">
        <v>56</v>
      </c>
    </row>
    <row r="76" spans="1:4" x14ac:dyDescent="0.25">
      <c r="A76" s="33" t="s">
        <v>67</v>
      </c>
      <c r="B76" s="33" t="s">
        <v>57</v>
      </c>
      <c r="C76" s="33" t="s">
        <v>68</v>
      </c>
      <c r="D76" s="33" t="s">
        <v>58</v>
      </c>
    </row>
    <row r="77" spans="1:4" x14ac:dyDescent="0.25">
      <c r="A77" s="33" t="s">
        <v>92</v>
      </c>
      <c r="B77" s="33" t="s">
        <v>93</v>
      </c>
      <c r="C77" s="33" t="s">
        <v>94</v>
      </c>
      <c r="D77" s="33" t="s">
        <v>95</v>
      </c>
    </row>
    <row r="78" spans="1:4" x14ac:dyDescent="0.25">
      <c r="A78" s="33" t="s">
        <v>115</v>
      </c>
      <c r="B78" s="33" t="s">
        <v>116</v>
      </c>
      <c r="C78" s="33" t="s">
        <v>117</v>
      </c>
      <c r="D78" s="33" t="s">
        <v>118</v>
      </c>
    </row>
    <row r="79" spans="1:4" x14ac:dyDescent="0.25">
      <c r="A79" s="33" t="s">
        <v>119</v>
      </c>
      <c r="B79" s="33" t="s">
        <v>120</v>
      </c>
      <c r="C79" s="33" t="s">
        <v>121</v>
      </c>
      <c r="D79" s="33" t="s">
        <v>122</v>
      </c>
    </row>
    <row r="80" spans="1:4" x14ac:dyDescent="0.25">
      <c r="A80" s="33" t="s">
        <v>123</v>
      </c>
      <c r="B80" s="33" t="s">
        <v>124</v>
      </c>
      <c r="C80" s="33" t="s">
        <v>125</v>
      </c>
      <c r="D80" s="33" t="s">
        <v>126</v>
      </c>
    </row>
    <row r="81" spans="1:4" x14ac:dyDescent="0.25">
      <c r="A81" s="33" t="s">
        <v>127</v>
      </c>
      <c r="B81" s="33" t="s">
        <v>128</v>
      </c>
      <c r="C81" s="33" t="s">
        <v>129</v>
      </c>
      <c r="D81" s="33" t="s">
        <v>130</v>
      </c>
    </row>
    <row r="82" spans="1:4" x14ac:dyDescent="0.25">
      <c r="A82" s="33"/>
      <c r="B82" s="33"/>
      <c r="C82" s="33"/>
      <c r="D82" s="33"/>
    </row>
    <row r="83" spans="1:4" x14ac:dyDescent="0.25">
      <c r="A83" s="33" t="s">
        <v>31</v>
      </c>
      <c r="B83" s="33"/>
      <c r="C83" s="33"/>
      <c r="D83" s="33"/>
    </row>
    <row r="84" spans="1:4" x14ac:dyDescent="0.25">
      <c r="A84" s="33" t="s">
        <v>42</v>
      </c>
      <c r="B84" s="33"/>
      <c r="C84" s="33"/>
      <c r="D84" s="33"/>
    </row>
    <row r="85" spans="1:4" x14ac:dyDescent="0.25">
      <c r="A85" s="33" t="s">
        <v>71</v>
      </c>
      <c r="B85" s="33" t="s">
        <v>59</v>
      </c>
      <c r="C85" s="33" t="s">
        <v>72</v>
      </c>
      <c r="D85" s="33" t="s">
        <v>60</v>
      </c>
    </row>
    <row r="86" spans="1:4" x14ac:dyDescent="0.25">
      <c r="A86" s="33" t="s">
        <v>131</v>
      </c>
      <c r="B86" s="33" t="s">
        <v>73</v>
      </c>
      <c r="C86" s="33" t="s">
        <v>61</v>
      </c>
      <c r="D86" s="33" t="s">
        <v>132</v>
      </c>
    </row>
    <row r="87" spans="1:4" x14ac:dyDescent="0.25">
      <c r="A87" s="33" t="s">
        <v>74</v>
      </c>
      <c r="B87" s="33" t="s">
        <v>62</v>
      </c>
      <c r="C87" s="33" t="s">
        <v>133</v>
      </c>
      <c r="D87" s="33" t="s">
        <v>75</v>
      </c>
    </row>
    <row r="88" spans="1:4" x14ac:dyDescent="0.25">
      <c r="A88" s="33" t="s">
        <v>63</v>
      </c>
      <c r="B88" s="33" t="s">
        <v>76</v>
      </c>
      <c r="C88" s="33" t="s">
        <v>64</v>
      </c>
      <c r="D88" s="33" t="s">
        <v>77</v>
      </c>
    </row>
    <row r="89" spans="1:4" x14ac:dyDescent="0.25">
      <c r="A89" s="33" t="s">
        <v>65</v>
      </c>
      <c r="B89" s="33" t="s">
        <v>78</v>
      </c>
      <c r="C89" s="33" t="s">
        <v>66</v>
      </c>
      <c r="D89" s="33" t="s">
        <v>79</v>
      </c>
    </row>
    <row r="90" spans="1:4" x14ac:dyDescent="0.25">
      <c r="A90" s="33" t="s">
        <v>67</v>
      </c>
      <c r="B90" s="33" t="s">
        <v>80</v>
      </c>
      <c r="C90" s="33" t="s">
        <v>68</v>
      </c>
      <c r="D90" s="33" t="s">
        <v>96</v>
      </c>
    </row>
    <row r="91" spans="1:4" x14ac:dyDescent="0.25">
      <c r="A91" s="33" t="s">
        <v>92</v>
      </c>
      <c r="B91" s="33" t="s">
        <v>97</v>
      </c>
      <c r="C91" s="33" t="s">
        <v>94</v>
      </c>
      <c r="D91" s="33" t="s">
        <v>134</v>
      </c>
    </row>
    <row r="92" spans="1:4" x14ac:dyDescent="0.25">
      <c r="A92" s="33" t="s">
        <v>115</v>
      </c>
      <c r="B92" s="33" t="s">
        <v>135</v>
      </c>
      <c r="C92" s="33" t="s">
        <v>117</v>
      </c>
      <c r="D92" s="33" t="s">
        <v>136</v>
      </c>
    </row>
    <row r="93" spans="1:4" x14ac:dyDescent="0.25">
      <c r="A93" s="33" t="s">
        <v>119</v>
      </c>
      <c r="B93" s="33" t="s">
        <v>137</v>
      </c>
      <c r="C93" s="33" t="s">
        <v>121</v>
      </c>
      <c r="D93" s="33" t="s">
        <v>138</v>
      </c>
    </row>
    <row r="94" spans="1:4" x14ac:dyDescent="0.25">
      <c r="A94" s="33" t="s">
        <v>123</v>
      </c>
      <c r="B94" s="33" t="s">
        <v>139</v>
      </c>
      <c r="C94" s="33" t="s">
        <v>125</v>
      </c>
      <c r="D94" s="33" t="s">
        <v>140</v>
      </c>
    </row>
    <row r="95" spans="1:4" x14ac:dyDescent="0.25">
      <c r="A95" s="33" t="s">
        <v>127</v>
      </c>
      <c r="B95" s="33" t="s">
        <v>141</v>
      </c>
      <c r="C95" s="33" t="s">
        <v>129</v>
      </c>
      <c r="D95" s="33"/>
    </row>
    <row r="96" spans="1:4" x14ac:dyDescent="0.25">
      <c r="A96" s="33"/>
      <c r="B96" s="33"/>
      <c r="C96" s="33"/>
      <c r="D96" s="33"/>
    </row>
    <row r="97" spans="1:4" x14ac:dyDescent="0.25">
      <c r="A97" s="33" t="s">
        <v>1</v>
      </c>
      <c r="B97" s="33"/>
      <c r="C97" s="33"/>
      <c r="D97" s="3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showGridLines="0" tabSelected="1" workbookViewId="0">
      <selection activeCell="L22" sqref="L22"/>
    </sheetView>
  </sheetViews>
  <sheetFormatPr defaultRowHeight="15" x14ac:dyDescent="0.25"/>
  <cols>
    <col min="1" max="1" width="3.140625" customWidth="1"/>
    <col min="2" max="8" width="10.5703125" customWidth="1"/>
    <col min="9" max="9" width="13.42578125" customWidth="1"/>
    <col min="10" max="11" width="9.7109375" customWidth="1"/>
    <col min="12" max="12" width="10.85546875" customWidth="1"/>
    <col min="13" max="41" width="9.7109375" customWidth="1"/>
  </cols>
  <sheetData>
    <row r="1" spans="1:10" ht="18.75" x14ac:dyDescent="0.3">
      <c r="A1" s="17" t="s">
        <v>45</v>
      </c>
      <c r="B1" s="21"/>
      <c r="C1" s="21"/>
      <c r="D1" s="21"/>
      <c r="E1" s="18"/>
      <c r="F1" s="18"/>
      <c r="G1" s="18"/>
      <c r="H1" s="18"/>
      <c r="I1" s="18"/>
      <c r="J1" s="18"/>
    </row>
    <row r="2" spans="1:10" ht="15.75" x14ac:dyDescent="0.25">
      <c r="A2" s="19" t="s">
        <v>104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5.75" x14ac:dyDescent="0.25">
      <c r="A3" s="19" t="s">
        <v>105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5.75" x14ac:dyDescent="0.25">
      <c r="A4" s="19" t="s">
        <v>106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15.75" x14ac:dyDescent="0.25">
      <c r="A5" s="19" t="s">
        <v>107</v>
      </c>
      <c r="B5" s="18"/>
      <c r="C5" s="18"/>
      <c r="D5" s="18"/>
      <c r="E5" s="18"/>
      <c r="F5" s="18"/>
      <c r="G5" s="18"/>
      <c r="H5" s="18"/>
      <c r="I5" s="18"/>
      <c r="J5" s="18"/>
    </row>
    <row r="6" spans="1:10" ht="15.75" x14ac:dyDescent="0.25">
      <c r="A6" s="19" t="s">
        <v>108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ht="15.75" x14ac:dyDescent="0.25">
      <c r="A7" s="19" t="s">
        <v>109</v>
      </c>
      <c r="B7" s="18"/>
      <c r="C7" s="18"/>
      <c r="D7" s="18"/>
      <c r="E7" s="18"/>
      <c r="F7" s="18"/>
      <c r="G7" s="18"/>
      <c r="H7" s="18"/>
      <c r="I7" s="18"/>
      <c r="J7" s="18"/>
    </row>
    <row r="8" spans="1:10" ht="15.75" x14ac:dyDescent="0.25">
      <c r="A8" s="19" t="s">
        <v>110</v>
      </c>
      <c r="B8" s="18"/>
      <c r="C8" s="18"/>
      <c r="D8" s="18"/>
      <c r="E8" s="18"/>
      <c r="F8" s="18"/>
      <c r="G8" s="18"/>
      <c r="H8" s="18"/>
      <c r="I8" s="18"/>
      <c r="J8" s="18"/>
    </row>
    <row r="9" spans="1:10" ht="15.75" x14ac:dyDescent="0.25">
      <c r="A9" s="19" t="s">
        <v>111</v>
      </c>
      <c r="B9" s="18"/>
      <c r="C9" s="18"/>
      <c r="D9" s="18"/>
      <c r="E9" s="18"/>
      <c r="F9" s="18"/>
      <c r="G9" s="18"/>
      <c r="H9" s="18"/>
      <c r="I9" s="18"/>
      <c r="J9" s="18"/>
    </row>
    <row r="10" spans="1:10" ht="15.75" x14ac:dyDescent="0.25">
      <c r="A10" s="19" t="s">
        <v>112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0" ht="15.6" x14ac:dyDescent="0.3">
      <c r="A11" s="19"/>
      <c r="B11" s="19" t="s">
        <v>83</v>
      </c>
      <c r="C11" s="18"/>
      <c r="D11" s="18"/>
      <c r="E11" s="18"/>
      <c r="F11" s="18"/>
      <c r="G11" s="18"/>
      <c r="H11" s="18"/>
      <c r="I11" s="18"/>
      <c r="J11" s="18"/>
    </row>
    <row r="12" spans="1:10" ht="15.6" x14ac:dyDescent="0.3">
      <c r="A12" s="19"/>
      <c r="B12" s="19" t="s">
        <v>84</v>
      </c>
      <c r="C12" s="18"/>
      <c r="D12" s="18"/>
      <c r="E12" s="18"/>
      <c r="F12" s="18"/>
      <c r="G12" s="18"/>
      <c r="H12" s="18"/>
      <c r="I12" s="18"/>
      <c r="J12" s="18"/>
    </row>
    <row r="13" spans="1:10" ht="15.6" x14ac:dyDescent="0.3">
      <c r="A13" s="19" t="s">
        <v>98</v>
      </c>
      <c r="B13" s="18"/>
      <c r="C13" s="18"/>
      <c r="D13" s="18"/>
      <c r="E13" s="18"/>
      <c r="F13" s="18"/>
      <c r="G13" s="18"/>
      <c r="H13" s="18"/>
      <c r="I13" s="18"/>
      <c r="J13" s="18"/>
    </row>
    <row r="14" spans="1:10" ht="15.75" x14ac:dyDescent="0.25">
      <c r="A14" s="19" t="s">
        <v>46</v>
      </c>
      <c r="B14" s="18"/>
      <c r="C14" s="18"/>
      <c r="D14" s="18"/>
      <c r="E14" s="18"/>
      <c r="F14" s="18"/>
      <c r="G14" s="18"/>
      <c r="H14" s="18"/>
      <c r="I14" s="18"/>
      <c r="J14" s="18"/>
    </row>
    <row r="15" spans="1:10" ht="15.6" x14ac:dyDescent="0.3">
      <c r="A15" s="32" t="s">
        <v>81</v>
      </c>
      <c r="B15" s="19"/>
      <c r="C15" s="18"/>
      <c r="D15" s="18"/>
      <c r="E15" s="18"/>
      <c r="F15" s="18"/>
      <c r="G15" s="18"/>
      <c r="H15" s="18"/>
      <c r="I15" s="18"/>
      <c r="J15" s="18"/>
    </row>
    <row r="16" spans="1:10" ht="15.6" x14ac:dyDescent="0.3">
      <c r="A16" s="32" t="s">
        <v>82</v>
      </c>
      <c r="B16" s="19"/>
      <c r="C16" s="18"/>
      <c r="D16" s="18"/>
      <c r="E16" s="18"/>
      <c r="F16" s="18"/>
      <c r="G16" s="18"/>
      <c r="H16" s="18"/>
      <c r="I16" s="18"/>
      <c r="J16" s="18"/>
    </row>
    <row r="17" spans="1:13" x14ac:dyDescent="0.25">
      <c r="A17" s="20"/>
      <c r="B17" s="18"/>
      <c r="C17" s="18"/>
      <c r="D17" s="18"/>
      <c r="E17" s="18"/>
      <c r="F17" s="18"/>
      <c r="G17" s="18"/>
      <c r="H17" s="18"/>
      <c r="I17" s="18"/>
      <c r="J17" s="18"/>
    </row>
    <row r="18" spans="1:13" ht="15.75" x14ac:dyDescent="0.25">
      <c r="A18" s="19" t="s">
        <v>3</v>
      </c>
      <c r="B18" s="18"/>
      <c r="C18" s="18"/>
      <c r="D18" s="18"/>
      <c r="E18" s="18"/>
      <c r="F18" s="18"/>
      <c r="G18" s="18"/>
      <c r="H18" s="18"/>
      <c r="I18" s="18"/>
      <c r="J18" s="18"/>
    </row>
    <row r="19" spans="1:13" x14ac:dyDescent="0.25">
      <c r="I19" s="1"/>
      <c r="J19" s="1"/>
      <c r="K19" s="1"/>
    </row>
    <row r="20" spans="1:13" ht="14.45" x14ac:dyDescent="0.3">
      <c r="A20" s="31" t="s">
        <v>13</v>
      </c>
      <c r="C20" s="5" t="s">
        <v>43</v>
      </c>
      <c r="D20" s="3" t="s">
        <v>4</v>
      </c>
      <c r="E20" s="3" t="s">
        <v>5</v>
      </c>
      <c r="F20" s="3" t="s">
        <v>87</v>
      </c>
      <c r="G20" s="3" t="s">
        <v>89</v>
      </c>
      <c r="H20" s="24" t="s">
        <v>47</v>
      </c>
      <c r="I20" s="1"/>
      <c r="J20" s="1"/>
      <c r="K20" s="1"/>
    </row>
    <row r="21" spans="1:13" x14ac:dyDescent="0.25">
      <c r="A21" s="7" t="s">
        <v>69</v>
      </c>
      <c r="B21" s="7" t="s">
        <v>12</v>
      </c>
      <c r="C21" s="7" t="s">
        <v>12</v>
      </c>
      <c r="D21" s="10" t="s">
        <v>86</v>
      </c>
      <c r="E21" s="8" t="s">
        <v>85</v>
      </c>
      <c r="F21" s="30" t="s">
        <v>6</v>
      </c>
      <c r="G21" s="30" t="s">
        <v>88</v>
      </c>
      <c r="H21" s="7" t="s">
        <v>14</v>
      </c>
      <c r="I21" s="3" t="s">
        <v>0</v>
      </c>
      <c r="K21" s="25" t="s">
        <v>44</v>
      </c>
      <c r="L21" s="6"/>
    </row>
    <row r="22" spans="1:13" x14ac:dyDescent="0.25">
      <c r="A22" s="12">
        <v>0</v>
      </c>
      <c r="B22" s="12"/>
      <c r="C22" s="12"/>
      <c r="D22" s="13">
        <v>1</v>
      </c>
      <c r="E22" s="14">
        <v>5</v>
      </c>
      <c r="F22" s="15">
        <v>0</v>
      </c>
      <c r="G22" s="15">
        <v>0</v>
      </c>
      <c r="H22" s="12"/>
      <c r="I22" s="4">
        <f>SUM(H23:H42)</f>
        <v>15391.221943846274</v>
      </c>
      <c r="K22" s="16" t="s">
        <v>7</v>
      </c>
      <c r="L22" s="23">
        <v>-1.2484155431529922</v>
      </c>
    </row>
    <row r="23" spans="1:13" x14ac:dyDescent="0.25">
      <c r="A23">
        <v>1</v>
      </c>
      <c r="B23" s="2">
        <v>60.7</v>
      </c>
      <c r="C23" s="2">
        <f>SUM($B$23:B23)</f>
        <v>60.7</v>
      </c>
      <c r="D23" s="11">
        <v>1.0819433533732921</v>
      </c>
      <c r="E23" s="9">
        <v>5.8149322341428213</v>
      </c>
      <c r="F23" s="2">
        <f t="shared" ref="F23:F42" si="0">A23+$L$22*LN(D23/$D$22)+$L$23*LN(E23/$E$22)</f>
        <v>1.1873714487153522</v>
      </c>
      <c r="G23" s="2">
        <f>$L$26*(1-EXP(-(F23-$F$22)*($L$24+$L$25)))/(($L$25/$L$24)*EXP(-(F23-$F$22)*($L$24+$L$25))+1)</f>
        <v>57.018691174044427</v>
      </c>
      <c r="H23" s="2">
        <f>(C23-G23)^2</f>
        <v>13.552034672058419</v>
      </c>
      <c r="K23" s="26" t="s">
        <v>8</v>
      </c>
      <c r="L23" s="27">
        <v>1.8921311506782739</v>
      </c>
    </row>
    <row r="24" spans="1:13" x14ac:dyDescent="0.25">
      <c r="A24">
        <v>2</v>
      </c>
      <c r="B24" s="2">
        <v>82.100000000000009</v>
      </c>
      <c r="C24" s="2">
        <f>SUM($B$23:B24)</f>
        <v>142.80000000000001</v>
      </c>
      <c r="D24" s="11">
        <v>1.1225616889408614</v>
      </c>
      <c r="E24" s="9">
        <v>6.4996807657725588</v>
      </c>
      <c r="F24" s="2">
        <f t="shared" si="0"/>
        <v>2.3520012316315522</v>
      </c>
      <c r="G24" s="2">
        <f t="shared" ref="G24:G42" si="1">$L$26*(1-EXP(-(F24-$F$22)*($L$24+$L$25)))/(($L$25/$L$24)*EXP(-(F24-$F$22)*($L$24+$L$25))+1)</f>
        <v>138.42377640890766</v>
      </c>
      <c r="H24" s="2">
        <f t="shared" ref="H24:H42" si="2">(C24-G24)^2</f>
        <v>19.151332919233269</v>
      </c>
      <c r="J24" s="29" t="str">
        <f>[1]!WB(0.0001,"&lt;=",L24)</f>
        <v>&lt;=</v>
      </c>
      <c r="K24" s="16" t="s">
        <v>9</v>
      </c>
      <c r="L24" s="22">
        <v>7.9045162184655481E-3</v>
      </c>
      <c r="M24" s="29" t="str">
        <f>[1]!WB(L24,"&lt;=",1)</f>
        <v>&lt;=</v>
      </c>
    </row>
    <row r="25" spans="1:13" x14ac:dyDescent="0.25">
      <c r="A25">
        <v>3</v>
      </c>
      <c r="B25" s="2">
        <v>118.39999999999998</v>
      </c>
      <c r="C25" s="2">
        <f>SUM($B$23:B25)</f>
        <v>261.2</v>
      </c>
      <c r="D25" s="11">
        <v>1.2795791930128868</v>
      </c>
      <c r="E25" s="9">
        <v>7.4023640708524248</v>
      </c>
      <c r="F25" s="2">
        <f t="shared" si="0"/>
        <v>3.434625960063848</v>
      </c>
      <c r="G25" s="2">
        <f t="shared" si="1"/>
        <v>245.37415025651285</v>
      </c>
      <c r="H25" s="2">
        <f t="shared" si="2"/>
        <v>250.45752010343199</v>
      </c>
      <c r="K25" s="16" t="s">
        <v>10</v>
      </c>
      <c r="L25" s="22">
        <v>0.33551672330137577</v>
      </c>
      <c r="M25" s="29" t="str">
        <f>[1]!WB(L25,"&lt;=",1)</f>
        <v>&lt;=</v>
      </c>
    </row>
    <row r="26" spans="1:13" x14ac:dyDescent="0.25">
      <c r="A26">
        <v>4</v>
      </c>
      <c r="B26" s="2">
        <v>181.3</v>
      </c>
      <c r="C26" s="2">
        <f>SUM($B$23:B26)</f>
        <v>442.5</v>
      </c>
      <c r="D26" s="11">
        <v>1.3824006009590935</v>
      </c>
      <c r="E26" s="9">
        <v>8.7929805951970081</v>
      </c>
      <c r="F26" s="2">
        <f t="shared" si="0"/>
        <v>4.6638741281428455</v>
      </c>
      <c r="G26" s="2">
        <f t="shared" si="1"/>
        <v>415.91250757532447</v>
      </c>
      <c r="H26" s="2">
        <f t="shared" si="2"/>
        <v>706.89475343217873</v>
      </c>
      <c r="K26" s="26" t="s">
        <v>11</v>
      </c>
      <c r="L26" s="28">
        <v>4977.4688211099028</v>
      </c>
      <c r="M26" s="29" t="str">
        <f>[1]!WB(L26,"&gt;=",MAX(C23:C42))</f>
        <v>&gt;=</v>
      </c>
    </row>
    <row r="27" spans="1:13" x14ac:dyDescent="0.25">
      <c r="A27">
        <v>5</v>
      </c>
      <c r="B27" s="2">
        <v>188.70000000000005</v>
      </c>
      <c r="C27" s="2">
        <f>SUM($B$23:B27)</f>
        <v>631.20000000000005</v>
      </c>
      <c r="D27" s="11">
        <v>1.4683706095766149</v>
      </c>
      <c r="E27" s="9">
        <v>10.073704174544678</v>
      </c>
      <c r="F27" s="2">
        <f t="shared" si="0"/>
        <v>5.8458370047239754</v>
      </c>
      <c r="G27" s="2">
        <f t="shared" si="1"/>
        <v>643.02192862547417</v>
      </c>
      <c r="H27" s="2">
        <f t="shared" si="2"/>
        <v>139.75799642580463</v>
      </c>
    </row>
    <row r="28" spans="1:13" x14ac:dyDescent="0.25">
      <c r="A28">
        <v>6</v>
      </c>
      <c r="B28" s="2">
        <v>312</v>
      </c>
      <c r="C28" s="2">
        <f>SUM($B$23:B28)</f>
        <v>943.2</v>
      </c>
      <c r="D28" s="11">
        <v>1.5675073413099598</v>
      </c>
      <c r="E28" s="9">
        <v>11.617858585143262</v>
      </c>
      <c r="F28" s="2">
        <f t="shared" si="0"/>
        <v>7.0341200921453941</v>
      </c>
      <c r="G28" s="2">
        <f t="shared" si="1"/>
        <v>946.1807419358388</v>
      </c>
      <c r="H28" s="2">
        <f t="shared" si="2"/>
        <v>8.8848224880677424</v>
      </c>
    </row>
    <row r="29" spans="1:13" x14ac:dyDescent="0.25">
      <c r="A29">
        <v>7</v>
      </c>
      <c r="B29" s="2">
        <v>413.09999999999991</v>
      </c>
      <c r="C29" s="2">
        <f>SUM($B$23:B29)</f>
        <v>1356.3</v>
      </c>
      <c r="D29" s="11">
        <v>1.6519223507263812</v>
      </c>
      <c r="E29" s="9">
        <v>13.883420740409933</v>
      </c>
      <c r="F29" s="2">
        <f t="shared" si="0"/>
        <v>8.3057237724538169</v>
      </c>
      <c r="G29" s="2">
        <f t="shared" si="1"/>
        <v>1359.6919996211589</v>
      </c>
      <c r="H29" s="2">
        <f t="shared" si="2"/>
        <v>11.505661429942137</v>
      </c>
    </row>
    <row r="30" spans="1:13" x14ac:dyDescent="0.25">
      <c r="A30">
        <v>8</v>
      </c>
      <c r="B30" s="2">
        <v>424</v>
      </c>
      <c r="C30" s="2">
        <f>SUM($B$23:B30)</f>
        <v>1780.3</v>
      </c>
      <c r="D30" s="11">
        <v>1.9478826962654576</v>
      </c>
      <c r="E30" s="9">
        <v>16.149458167432762</v>
      </c>
      <c r="F30" s="2">
        <f t="shared" si="0"/>
        <v>9.3860541865362261</v>
      </c>
      <c r="G30" s="2">
        <f t="shared" si="1"/>
        <v>1776.522916974297</v>
      </c>
      <c r="H30" s="2">
        <f t="shared" si="2"/>
        <v>14.266356183053354</v>
      </c>
    </row>
    <row r="31" spans="1:13" x14ac:dyDescent="0.25">
      <c r="A31">
        <v>9</v>
      </c>
      <c r="B31" s="2">
        <v>408.20000000000005</v>
      </c>
      <c r="C31" s="2">
        <f>SUM($B$23:B31)</f>
        <v>2188.5</v>
      </c>
      <c r="D31" s="11">
        <v>2.2755426366473199</v>
      </c>
      <c r="E31" s="9">
        <v>18.079551742053358</v>
      </c>
      <c r="F31" s="2">
        <f t="shared" si="0"/>
        <v>10.405568345816292</v>
      </c>
      <c r="G31" s="2">
        <f t="shared" si="1"/>
        <v>2208.0973666230389</v>
      </c>
      <c r="H31" s="2">
        <f t="shared" si="2"/>
        <v>384.0567785577972</v>
      </c>
    </row>
    <row r="32" spans="1:13" x14ac:dyDescent="0.25">
      <c r="A32">
        <v>10</v>
      </c>
      <c r="B32" s="2">
        <v>575.19999999999982</v>
      </c>
      <c r="C32" s="2">
        <f>SUM($B$23:B32)</f>
        <v>2763.7</v>
      </c>
      <c r="D32" s="11">
        <v>2.342411310479533</v>
      </c>
      <c r="E32" s="9">
        <v>21.535864494353103</v>
      </c>
      <c r="F32" s="2">
        <f t="shared" si="0"/>
        <v>11.700417153630083</v>
      </c>
      <c r="G32" s="2">
        <f t="shared" si="1"/>
        <v>2771.8399928663343</v>
      </c>
      <c r="H32" s="2">
        <f t="shared" si="2"/>
        <v>66.259483863976939</v>
      </c>
    </row>
    <row r="33" spans="1:11" x14ac:dyDescent="0.25">
      <c r="A33">
        <v>11</v>
      </c>
      <c r="B33" s="2">
        <v>461.70000000000027</v>
      </c>
      <c r="C33" s="2">
        <f>SUM($B$23:B33)</f>
        <v>3225.4</v>
      </c>
      <c r="D33" s="11">
        <v>2.8022678952353486</v>
      </c>
      <c r="E33" s="9">
        <v>25.632136422031653</v>
      </c>
      <c r="F33" s="2">
        <f t="shared" si="0"/>
        <v>12.806112500927473</v>
      </c>
      <c r="G33" s="2">
        <f t="shared" si="1"/>
        <v>3229.6304706092865</v>
      </c>
      <c r="H33" s="2">
        <f t="shared" si="2"/>
        <v>17.89688157603592</v>
      </c>
    </row>
    <row r="34" spans="1:11" x14ac:dyDescent="0.25">
      <c r="A34">
        <v>12</v>
      </c>
      <c r="B34" s="2">
        <v>478.5</v>
      </c>
      <c r="C34" s="2">
        <f>SUM($B$23:B34)</f>
        <v>3703.9</v>
      </c>
      <c r="D34" s="11">
        <v>2.8289574683795617</v>
      </c>
      <c r="E34" s="9">
        <v>29.437417190559049</v>
      </c>
      <c r="F34" s="2">
        <f t="shared" si="0"/>
        <v>14.056186673632988</v>
      </c>
      <c r="G34" s="2">
        <f t="shared" si="1"/>
        <v>3684.9157814517657</v>
      </c>
      <c r="H34" s="2">
        <f t="shared" si="2"/>
        <v>360.40055388712574</v>
      </c>
    </row>
    <row r="35" spans="1:11" x14ac:dyDescent="0.25">
      <c r="A35">
        <v>13</v>
      </c>
      <c r="B35" s="2">
        <v>340.19999999999982</v>
      </c>
      <c r="C35" s="2">
        <f>SUM($B$23:B35)</f>
        <v>4044.1</v>
      </c>
      <c r="D35" s="11">
        <v>3.3545649310648309</v>
      </c>
      <c r="E35" s="9">
        <v>32.794258078920464</v>
      </c>
      <c r="F35" s="2">
        <f t="shared" si="0"/>
        <v>15.047764749031352</v>
      </c>
      <c r="G35" s="2">
        <f t="shared" si="1"/>
        <v>3985.3080020782581</v>
      </c>
      <c r="H35" s="2">
        <f t="shared" si="2"/>
        <v>3456.4990196300882</v>
      </c>
    </row>
    <row r="36" spans="1:11" x14ac:dyDescent="0.25">
      <c r="A36">
        <v>14</v>
      </c>
      <c r="B36" s="2">
        <v>190.50000000000045</v>
      </c>
      <c r="C36" s="2">
        <f>SUM($B$23:B36)</f>
        <v>4234.6000000000004</v>
      </c>
      <c r="D36" s="11">
        <v>3.9734004478389013</v>
      </c>
      <c r="E36" s="9">
        <v>38.182750469037821</v>
      </c>
      <c r="F36" s="2">
        <f t="shared" si="0"/>
        <v>16.12425846787005</v>
      </c>
      <c r="G36" s="2">
        <f t="shared" si="1"/>
        <v>4248.036044222803</v>
      </c>
      <c r="H36" s="2">
        <f t="shared" si="2"/>
        <v>180.52728435710694</v>
      </c>
    </row>
    <row r="37" spans="1:11" x14ac:dyDescent="0.25">
      <c r="A37">
        <v>15</v>
      </c>
      <c r="B37" s="2">
        <v>224</v>
      </c>
      <c r="C37" s="2">
        <f>SUM($B$23:B37)</f>
        <v>4458.6000000000004</v>
      </c>
      <c r="D37" s="11">
        <v>4.0245599054838559</v>
      </c>
      <c r="E37" s="9">
        <v>44.746762404232094</v>
      </c>
      <c r="F37" s="2">
        <f t="shared" si="0"/>
        <v>17.408445788689743</v>
      </c>
      <c r="G37" s="2">
        <f t="shared" si="1"/>
        <v>4482.9139717935823</v>
      </c>
      <c r="H37" s="2">
        <f t="shared" si="2"/>
        <v>591.16922437909693</v>
      </c>
    </row>
    <row r="38" spans="1:11" x14ac:dyDescent="0.25">
      <c r="A38">
        <v>16</v>
      </c>
      <c r="B38" s="2">
        <v>104.09999999999945</v>
      </c>
      <c r="C38" s="2">
        <f>SUM($B$23:B38)</f>
        <v>4562.7</v>
      </c>
      <c r="D38" s="11">
        <v>4.0978684352097172</v>
      </c>
      <c r="E38" s="9">
        <v>52.083363938659694</v>
      </c>
      <c r="F38" s="2">
        <f t="shared" si="0"/>
        <v>18.673185804037949</v>
      </c>
      <c r="G38" s="2">
        <f t="shared" si="1"/>
        <v>4645.8066070511832</v>
      </c>
      <c r="H38" s="2">
        <f t="shared" si="2"/>
        <v>6906.7081355597975</v>
      </c>
    </row>
    <row r="39" spans="1:11" x14ac:dyDescent="0.25">
      <c r="A39">
        <v>17</v>
      </c>
      <c r="B39" s="2">
        <v>224.80000000000018</v>
      </c>
      <c r="C39" s="2">
        <f>SUM($B$23:B39)</f>
        <v>4787.5</v>
      </c>
      <c r="D39" s="11">
        <v>4.4603056942485413</v>
      </c>
      <c r="E39" s="9">
        <v>61.609326239338543</v>
      </c>
      <c r="F39" s="2">
        <f t="shared" si="0"/>
        <v>19.885199000466773</v>
      </c>
      <c r="G39" s="2">
        <f t="shared" si="1"/>
        <v>4753.7702066982374</v>
      </c>
      <c r="H39" s="2">
        <f t="shared" si="2"/>
        <v>1137.6989561796281</v>
      </c>
    </row>
    <row r="40" spans="1:11" x14ac:dyDescent="0.25">
      <c r="A40">
        <v>18</v>
      </c>
      <c r="B40" s="2">
        <v>69.5</v>
      </c>
      <c r="C40" s="2">
        <f>SUM($B$23:B40)</f>
        <v>4857</v>
      </c>
      <c r="D40" s="11">
        <v>4.5927932019054616</v>
      </c>
      <c r="E40" s="9">
        <v>68.428891369497535</v>
      </c>
      <c r="F40" s="2">
        <f t="shared" si="0"/>
        <v>21.047295992516457</v>
      </c>
      <c r="G40" s="2">
        <f t="shared" si="1"/>
        <v>4825.1821136957433</v>
      </c>
      <c r="H40" s="2">
        <f t="shared" si="2"/>
        <v>1012.3778888706072</v>
      </c>
    </row>
    <row r="41" spans="1:11" x14ac:dyDescent="0.25">
      <c r="A41">
        <v>19</v>
      </c>
      <c r="B41" s="2">
        <v>25.699999999999818</v>
      </c>
      <c r="C41" s="2">
        <f>SUM($B$23:B41)</f>
        <v>4882.7</v>
      </c>
      <c r="D41" s="11">
        <v>4.939275356480155</v>
      </c>
      <c r="E41" s="9">
        <v>78.539301246244023</v>
      </c>
      <c r="F41" s="2">
        <f t="shared" si="0"/>
        <v>22.217241710643894</v>
      </c>
      <c r="G41" s="2">
        <f t="shared" si="1"/>
        <v>4874.5520943970732</v>
      </c>
      <c r="H41" s="2">
        <f t="shared" si="2"/>
        <v>66.388365714202436</v>
      </c>
    </row>
    <row r="42" spans="1:11" x14ac:dyDescent="0.25">
      <c r="A42">
        <v>20</v>
      </c>
      <c r="B42" s="2">
        <v>17.400000000000546</v>
      </c>
      <c r="C42" s="2">
        <f>SUM($B$23:B42)</f>
        <v>4900.1000000000004</v>
      </c>
      <c r="D42" s="11">
        <v>5.4274607471202598</v>
      </c>
      <c r="E42" s="9">
        <v>89.011980419012431</v>
      </c>
      <c r="F42" s="2">
        <f t="shared" si="0"/>
        <v>23.336416600686377</v>
      </c>
      <c r="G42" s="2">
        <f t="shared" si="1"/>
        <v>4906.9387786641364</v>
      </c>
      <c r="H42" s="2">
        <f t="shared" si="2"/>
        <v>46.768893617042366</v>
      </c>
    </row>
    <row r="43" spans="1:11" x14ac:dyDescent="0.25">
      <c r="B43" t="s">
        <v>48</v>
      </c>
      <c r="I43" s="1"/>
      <c r="J43" s="1"/>
      <c r="K43" s="1"/>
    </row>
    <row r="44" spans="1:11" x14ac:dyDescent="0.25">
      <c r="I44" s="1"/>
      <c r="J44" s="1"/>
      <c r="K44" s="1"/>
    </row>
    <row r="45" spans="1:11" x14ac:dyDescent="0.25">
      <c r="I45" s="1"/>
      <c r="J45" s="1"/>
      <c r="K4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GBASS</vt:lpstr>
      <vt:lpstr>WBFREEcoefs</vt:lpstr>
      <vt:lpstr>WBMIN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Porte</cp:lastModifiedBy>
  <dcterms:created xsi:type="dcterms:W3CDTF">2011-02-25T17:41:31Z</dcterms:created>
  <dcterms:modified xsi:type="dcterms:W3CDTF">2011-06-16T18:42:53Z</dcterms:modified>
</cp:coreProperties>
</file>