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4F45416C-7CD9-4FEE-BED9-9FBF25C45C31}" xr6:coauthVersionLast="47" xr6:coauthVersionMax="47" xr10:uidLastSave="{00000000-0000-0000-0000-000000000000}"/>
  <bookViews>
    <workbookView xWindow="4380" yWindow="2445" windowWidth="22740" windowHeight="13185" activeTab="1" xr2:uid="{00000000-000D-0000-FFFF-FFFF00000000}"/>
  </bookViews>
  <sheets>
    <sheet name="WB! Status" sheetId="29" r:id="rId1"/>
    <sheet name="Data" sheetId="1" r:id="rId2"/>
    <sheet name="Model_Decisions" sheetId="2" r:id="rId3"/>
  </sheets>
  <externalReferences>
    <externalReference r:id="rId4"/>
  </externalReferences>
  <definedNames>
    <definedName name="WBASSTRARG">1</definedName>
    <definedName name="WBBIN_Open">Model_Decisions!$H$8:$H$12</definedName>
    <definedName name="WBLSALM">1</definedName>
    <definedName name="WBMIN">Model_Decisions!$H$19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2" l="1"/>
  <c r="F17" i="2"/>
  <c r="E17" i="2"/>
  <c r="D17" i="2"/>
  <c r="C17" i="2"/>
  <c r="B17" i="2"/>
  <c r="G14" i="2"/>
  <c r="F14" i="2"/>
  <c r="E14" i="2"/>
  <c r="D14" i="2"/>
  <c r="C14" i="2"/>
  <c r="B14" i="2"/>
  <c r="I12" i="2"/>
  <c r="I11" i="2"/>
  <c r="I10" i="2"/>
  <c r="I9" i="2"/>
  <c r="I8" i="2"/>
  <c r="K12" i="2"/>
  <c r="K11" i="2"/>
  <c r="K10" i="2"/>
  <c r="K9" i="2"/>
  <c r="K8" i="2"/>
  <c r="L8" i="2"/>
  <c r="L12" i="2"/>
  <c r="L11" i="2"/>
  <c r="L10" i="2"/>
  <c r="L9" i="2"/>
  <c r="G6" i="2"/>
  <c r="F6" i="2"/>
  <c r="E6" i="2"/>
  <c r="D6" i="2"/>
  <c r="C6" i="2"/>
  <c r="B6" i="2"/>
  <c r="A12" i="2"/>
  <c r="A11" i="2"/>
  <c r="A10" i="2"/>
  <c r="A9" i="2"/>
  <c r="A8" i="2"/>
  <c r="B15" i="2"/>
  <c r="F15" i="2"/>
  <c r="J8" i="2"/>
  <c r="E15" i="2"/>
  <c r="J10" i="2"/>
  <c r="J11" i="2"/>
  <c r="J12" i="2"/>
  <c r="G15" i="2"/>
  <c r="D15" i="2"/>
  <c r="C15" i="2"/>
  <c r="J9" i="2"/>
  <c r="H16" i="2" l="1"/>
  <c r="H17" i="2"/>
  <c r="H19" i="2" l="1"/>
</calcChain>
</file>

<file path=xl/sharedStrings.xml><?xml version="1.0" encoding="utf-8"?>
<sst xmlns="http://schemas.openxmlformats.org/spreadsheetml/2006/main" count="123" uniqueCount="112">
  <si>
    <t>PLANT LOCATION MODEL</t>
  </si>
  <si>
    <t>Proposed</t>
  </si>
  <si>
    <t>Demand City</t>
  </si>
  <si>
    <t>Monthly</t>
  </si>
  <si>
    <t>Supply</t>
  </si>
  <si>
    <t>Fixed</t>
  </si>
  <si>
    <t>City:</t>
  </si>
  <si>
    <t>Atlanta</t>
  </si>
  <si>
    <t>Boston</t>
  </si>
  <si>
    <t>Chicago</t>
  </si>
  <si>
    <t>Denver</t>
  </si>
  <si>
    <t>Omaha</t>
  </si>
  <si>
    <t>Portland</t>
  </si>
  <si>
    <t>Cost</t>
  </si>
  <si>
    <t>Baltimore</t>
  </si>
  <si>
    <t>Cheyenne</t>
  </si>
  <si>
    <t>Memphis</t>
  </si>
  <si>
    <t>Wichita</t>
  </si>
  <si>
    <t>Trans. Cost</t>
  </si>
  <si>
    <t>Amount Shipped</t>
  </si>
  <si>
    <t>Capacity</t>
  </si>
  <si>
    <t>in Tons</t>
  </si>
  <si>
    <t>Demand:</t>
  </si>
  <si>
    <t>Candidate</t>
  </si>
  <si>
    <t>Cities</t>
  </si>
  <si>
    <t>Open(1)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</si>
  <si>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</si>
  <si>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</si>
  <si>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</si>
  <si>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35         Unlimited</t>
  </si>
  <si>
    <t xml:space="preserve">         Continuous                    30</t>
  </si>
  <si>
    <t xml:space="preserve">         Free                           0</t>
  </si>
  <si>
    <t xml:space="preserve">         Integers/Binaries            0/5         Unlimited</t>
  </si>
  <si>
    <t xml:space="preserve"> NON-DEFAULT SETTINGS:</t>
  </si>
  <si>
    <t xml:space="preserve"> End of Report</t>
  </si>
  <si>
    <t xml:space="preserve"> DATE GENERATED:</t>
  </si>
  <si>
    <t>Limit</t>
  </si>
  <si>
    <t xml:space="preserve"> Given transportation rates between cities and fixed costs of having a plant open,</t>
  </si>
  <si>
    <t xml:space="preserve">  1) Which supply plants should be opened, and</t>
  </si>
  <si>
    <t xml:space="preserve">  2) how much should be shipped from each plant to each demand city?</t>
  </si>
  <si>
    <t xml:space="preserve">   Maximum coefficient value:        7650  on Model_Decisions!H8</t>
  </si>
  <si>
    <t xml:space="preserve"> : Trans. Costs</t>
  </si>
  <si>
    <t>The ABC's of What'sBest!</t>
  </si>
  <si>
    <t xml:space="preserve">  A) The Adjustable Cells are how much to ship from each supply city to each demand city.</t>
  </si>
  <si>
    <t xml:space="preserve">        Highlight the range, Click on:  What'sBest! | Make Adjustable</t>
  </si>
  <si>
    <t xml:space="preserve">   B)  Highlight the "Best" cell (Total Cost), Click on: What'sBest! | Minimize</t>
  </si>
  <si>
    <t>Installed</t>
  </si>
  <si>
    <t>Ship Out</t>
  </si>
  <si>
    <t xml:space="preserve">   C)  Place the cursor between any two cells for which </t>
  </si>
  <si>
    <t xml:space="preserve">          you want to constrain, Click on: What'sBest! | Less than</t>
  </si>
  <si>
    <t xml:space="preserve">            Alternatively, can enter the formula directly as =WB( expression1,"&lt;=", expression2)</t>
  </si>
  <si>
    <t>Salt_Lake</t>
  </si>
  <si>
    <t xml:space="preserve">  To be minimized</t>
  </si>
  <si>
    <t xml:space="preserve"> : Fixed Cost</t>
  </si>
  <si>
    <t xml:space="preserve">   Z) Zero/One or Binary variables. Place cursor on cells to be Binary.</t>
  </si>
  <si>
    <t xml:space="preserve">   capacity at each supply city, demand at each demand city,</t>
  </si>
  <si>
    <t xml:space="preserve">How much to ship, each O-D pair               </t>
  </si>
  <si>
    <t xml:space="preserve"> MODEL TYPE:</t>
  </si>
  <si>
    <t>Mixed Integer / Linear (Mixed Integer Linear Program)</t>
  </si>
  <si>
    <t xml:space="preserve"> SOLUTION STATUS:      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</si>
  <si>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</si>
  <si>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</si>
  <si>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</si>
  <si>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</si>
  <si>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</si>
  <si>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</si>
  <si>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</si>
  <si>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</si>
  <si>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</si>
  <si>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</si>
  <si>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</si>
  <si>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</si>
  <si>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</si>
  <si>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</si>
  <si>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</si>
  <si>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</si>
  <si>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</si>
  <si>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WBBIN Range:   Detected</t>
  </si>
  <si>
    <t xml:space="preserve"> Amount to</t>
  </si>
  <si>
    <t>Plant?</t>
  </si>
  <si>
    <t>Shipping distance</t>
  </si>
  <si>
    <t>Cost/KM</t>
  </si>
  <si>
    <t>Amount Ship In:</t>
  </si>
  <si>
    <t>Max allowed dist:</t>
  </si>
  <si>
    <t xml:space="preserve"> - linus@lindo.com - 64-bit  -</t>
  </si>
  <si>
    <t xml:space="preserve">   Nonlinears/Quadratics              0/0         Unlimited</t>
  </si>
  <si>
    <t xml:space="preserve">   String Support:   On (limited support of string operations)</t>
  </si>
  <si>
    <t>Must meet demand:</t>
  </si>
  <si>
    <t>Total Cost:</t>
  </si>
  <si>
    <t>Two additional features, can specify:</t>
  </si>
  <si>
    <t xml:space="preserve">    b) max distance limit. Cannot supply to k from j, if distance (and thus time) is too great.</t>
  </si>
  <si>
    <t>Notice that in the Amount shipped in computation, we include a condition that distance cannot be too great.</t>
  </si>
  <si>
    <t xml:space="preserve">     Numerics                         124</t>
  </si>
  <si>
    <t xml:space="preserve">       Constants                       88</t>
  </si>
  <si>
    <t xml:space="preserve">       Formulas                         1</t>
  </si>
  <si>
    <t xml:space="preserve">     Constraints                       11         Unlimited</t>
  </si>
  <si>
    <t xml:space="preserve">   Minimum coefficient value:        1  on Model_Decisions!H19</t>
  </si>
  <si>
    <t xml:space="preserve">   Minimum coefficient in formula:   Model_Decisions!H19</t>
  </si>
  <si>
    <t xml:space="preserve">   Maximum coefficient in formula:   Model_Decisions!H19</t>
  </si>
  <si>
    <t xml:space="preserve">GLOBALLY OPTIMAL  </t>
  </si>
  <si>
    <t xml:space="preserve">   Assume Linear Method Support:   On</t>
  </si>
  <si>
    <t xml:space="preserve">    a) a cost/distance to convert distance to cost,</t>
  </si>
  <si>
    <t>0 Hours  0 Minutes  1 Seconds</t>
  </si>
  <si>
    <t xml:space="preserve">           What'sBest  | Options |  Linear  Solver | Assume Linear Method | Yes</t>
  </si>
  <si>
    <t xml:space="preserve">         Note, because of feature (b), you may want to use the What'sBest! option:</t>
  </si>
  <si>
    <t xml:space="preserve"> What'sBest!® 18.0.2.3 (Feb 01, 2024) - Lib.:14.0.5099.343 - 64-bit - Status Report -</t>
  </si>
  <si>
    <t xml:space="preserve">   Total Cells                        216</t>
  </si>
  <si>
    <t xml:space="preserve">     Strings                           81</t>
  </si>
  <si>
    <t xml:space="preserve">   Coefficients                       112</t>
  </si>
  <si>
    <t xml:space="preserve">           Click on: What'sBest! | Integers | Integer-Binary | Binary</t>
  </si>
  <si>
    <t xml:space="preserve">    &lt;&lt;== Sum over only suppliers that are close enough.</t>
  </si>
  <si>
    <t>Keywords:  Assume linear, Excel, Fixed cost,  Plant location,  SUMIFS, Supply Chain,  Transportation model,  What'sBest;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</si>
</sst>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164" formatCode="0.0_)"/>
    <numFmt numFmtId="165" formatCode="0_)"/>
    <numFmt numFmtId="166" formatCode="mmm\ dd\,\ yyyy"/>
    <numFmt numFmtId="167" formatCode="hh:mm\ AM/PM"/>
    <numFmt numFmtId="168" formatCode="#,##0.0##############"/>
  </numFmts>
  <fonts count="14">
    <font>
      <sz val="10"/>
      <name val="Geneva"/>
    </font>
    <font>
      <sz val="10"/>
      <name val="Geneva"/>
    </font>
    <font>
      <b/>
      <sz val="11"/>
      <name val="Geneva"/>
    </font>
    <font>
      <b/>
      <u/>
      <sz val="11"/>
      <name val="Geneva"/>
    </font>
    <font>
      <b/>
      <sz val="12"/>
      <name val="Geneva"/>
    </font>
    <font>
      <b/>
      <sz val="11"/>
      <color rgb="FF3F3F3F"/>
      <name val="Calibri"/>
      <family val="2"/>
      <scheme val="minor"/>
    </font>
    <font>
      <sz val="12"/>
      <name val="Geneva"/>
    </font>
    <font>
      <b/>
      <u/>
      <sz val="12"/>
      <name val="Geneva"/>
    </font>
    <font>
      <b/>
      <sz val="12"/>
      <color indexed="12"/>
      <name val="Geneva"/>
    </font>
    <font>
      <b/>
      <sz val="12"/>
      <color rgb="FF3F3F3F"/>
      <name val="Calibri"/>
      <family val="2"/>
      <scheme val="minor"/>
    </font>
    <font>
      <sz val="9"/>
      <name val="Courier"/>
    </font>
    <font>
      <sz val="9"/>
      <color indexed="10"/>
      <name val="Courier"/>
    </font>
    <font>
      <b/>
      <sz val="10"/>
      <color rgb="FF202124"/>
      <name val="Arial"/>
      <family val="2"/>
    </font>
    <font>
      <b/>
      <sz val="10"/>
      <name val="Geneva"/>
    </font>
  </fonts>
  <fills count="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4" borderId="6" applyNumberFormat="0" applyFont="0" applyAlignment="0" applyProtection="0"/>
    <xf numFmtId="0" fontId="5" fillId="3" borderId="7" applyNumberFormat="0" applyAlignment="0" applyProtection="0"/>
  </cellStyleXfs>
  <cellXfs count="58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fill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fill"/>
    </xf>
    <xf numFmtId="0" fontId="2" fillId="0" borderId="0" xfId="0" applyFont="1" applyAlignment="1">
      <alignment horizontal="center"/>
    </xf>
    <xf numFmtId="164" fontId="4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5" fontId="2" fillId="4" borderId="6" xfId="3" applyNumberFormat="1" applyFont="1" applyProtection="1"/>
    <xf numFmtId="164" fontId="2" fillId="4" borderId="6" xfId="3" applyNumberFormat="1" applyFont="1" applyProtection="1"/>
    <xf numFmtId="0" fontId="6" fillId="0" borderId="0" xfId="0" applyFont="1"/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fill"/>
    </xf>
    <xf numFmtId="164" fontId="7" fillId="0" borderId="0" xfId="0" applyNumberFormat="1" applyFont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fill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4" fontId="4" fillId="0" borderId="2" xfId="0" applyNumberFormat="1" applyFont="1" applyBorder="1" applyAlignment="1">
      <alignment horizontal="fill"/>
    </xf>
    <xf numFmtId="164" fontId="4" fillId="0" borderId="3" xfId="0" applyNumberFormat="1" applyFont="1" applyBorder="1"/>
    <xf numFmtId="164" fontId="4" fillId="0" borderId="4" xfId="0" applyNumberFormat="1" applyFont="1" applyBorder="1"/>
    <xf numFmtId="164" fontId="8" fillId="0" borderId="5" xfId="1" applyNumberFormat="1" applyFont="1" applyBorder="1">
      <protection locked="0"/>
    </xf>
    <xf numFmtId="165" fontId="8" fillId="0" borderId="5" xfId="1" applyNumberFormat="1" applyFont="1" applyBorder="1">
      <protection locked="0"/>
    </xf>
    <xf numFmtId="165" fontId="9" fillId="3" borderId="7" xfId="4" applyNumberFormat="1" applyFont="1" applyProtection="1">
      <protection locked="0"/>
    </xf>
    <xf numFmtId="0" fontId="4" fillId="0" borderId="0" xfId="0" applyFont="1" applyAlignment="1">
      <alignment horizontal="center"/>
    </xf>
    <xf numFmtId="5" fontId="4" fillId="0" borderId="0" xfId="0" applyNumberFormat="1" applyFont="1"/>
    <xf numFmtId="0" fontId="4" fillId="0" borderId="0" xfId="0" applyFont="1" applyAlignment="1">
      <alignment horizontal="left"/>
    </xf>
    <xf numFmtId="5" fontId="4" fillId="0" borderId="1" xfId="0" applyNumberFormat="1" applyFont="1" applyBorder="1"/>
    <xf numFmtId="5" fontId="4" fillId="2" borderId="0" xfId="2" applyNumberFormat="1" applyFont="1" applyAlignment="1">
      <protection locked="0"/>
    </xf>
    <xf numFmtId="165" fontId="4" fillId="0" borderId="0" xfId="1" applyNumberFormat="1" applyFont="1" applyBorder="1" applyAlignment="1">
      <alignment horizontal="center"/>
      <protection locked="0"/>
    </xf>
    <xf numFmtId="164" fontId="2" fillId="4" borderId="6" xfId="3" applyNumberFormat="1" applyFont="1" applyAlignment="1" applyProtection="1">
      <alignment horizontal="center"/>
    </xf>
    <xf numFmtId="164" fontId="2" fillId="4" borderId="6" xfId="3" applyNumberFormat="1" applyFont="1" applyAlignment="1" applyProtection="1">
      <alignment horizontal="right"/>
    </xf>
    <xf numFmtId="164" fontId="3" fillId="0" borderId="1" xfId="0" applyNumberFormat="1" applyFont="1" applyBorder="1" applyAlignment="1">
      <alignment horizontal="center"/>
    </xf>
    <xf numFmtId="0" fontId="10" fillId="0" borderId="0" xfId="0" applyFont="1"/>
    <xf numFmtId="166" fontId="10" fillId="0" borderId="0" xfId="0" applyNumberFormat="1" applyFont="1" applyAlignment="1">
      <alignment horizontal="left"/>
    </xf>
    <xf numFmtId="167" fontId="10" fillId="0" borderId="0" xfId="0" applyNumberFormat="1" applyFont="1" applyAlignment="1">
      <alignment horizontal="left"/>
    </xf>
    <xf numFmtId="0" fontId="11" fillId="0" borderId="0" xfId="0" applyFont="1"/>
    <xf numFmtId="168" fontId="10" fillId="0" borderId="0" xfId="0" applyNumberFormat="1" applyFont="1" applyAlignment="1">
      <alignment horizontal="left"/>
    </xf>
    <xf numFmtId="164" fontId="2" fillId="4" borderId="0" xfId="3" applyNumberFormat="1" applyFont="1" applyBorder="1" applyAlignment="1" applyProtection="1">
      <alignment horizontal="right"/>
    </xf>
    <xf numFmtId="164" fontId="8" fillId="0" borderId="0" xfId="1" applyNumberFormat="1" applyFont="1" applyBorder="1">
      <protection locked="0"/>
    </xf>
    <xf numFmtId="165" fontId="8" fillId="0" borderId="0" xfId="1" applyNumberFormat="1" applyFont="1" applyBorder="1">
      <protection locked="0"/>
    </xf>
    <xf numFmtId="1" fontId="12" fillId="4" borderId="6" xfId="3" applyNumberFormat="1" applyFont="1"/>
    <xf numFmtId="1" fontId="12" fillId="4" borderId="6" xfId="3" applyNumberFormat="1" applyFont="1" applyAlignment="1">
      <alignment horizontal="right"/>
    </xf>
    <xf numFmtId="0" fontId="13" fillId="4" borderId="6" xfId="3" applyFont="1"/>
    <xf numFmtId="0" fontId="13" fillId="0" borderId="0" xfId="0" applyFont="1"/>
  </cellXfs>
  <cellStyles count="5">
    <cellStyle name="Adjustable" xfId="1" xr:uid="{00000000-0005-0000-0000-000000000000}"/>
    <cellStyle name="Best" xfId="2" xr:uid="{00000000-0005-0000-0000-000001000000}"/>
    <cellStyle name="Normal" xfId="0" builtinId="0"/>
    <cellStyle name="Note" xfId="3" builtinId="10"/>
    <cellStyle name="Output" xfId="4" builtin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82810-9E7F-4F05-8362-173107F0E482}">
  <dimension ref="A1:C63"/>
  <sheetViews>
    <sheetView showGridLines="0" workbookViewId="0"/>
  </sheetViews>
  <sheetFormatPr defaultRowHeight="12.75"/>
  <cols>
    <col min="1" max="3" width="30.7109375" customWidth="1"/>
  </cols>
  <sheetData>
    <row r="1" spans="1:3">
      <c r="A1" s="46" t="s">
        <v>105</v>
      </c>
      <c r="B1" s="46"/>
      <c r="C1" s="46"/>
    </row>
    <row r="2" spans="1:3">
      <c r="A2" s="46" t="s">
        <v>84</v>
      </c>
      <c r="B2" s="46"/>
      <c r="C2" s="46"/>
    </row>
    <row r="3" spans="1:3">
      <c r="A3" s="46"/>
      <c r="B3" s="46"/>
      <c r="C3" s="46"/>
    </row>
    <row r="4" spans="1:3">
      <c r="A4" s="46" t="s">
        <v>35</v>
      </c>
      <c r="B4" s="47">
        <v>45341.675312500003</v>
      </c>
      <c r="C4" s="48">
        <v>45341.675312500003</v>
      </c>
    </row>
    <row r="5" spans="1:3">
      <c r="A5" s="46"/>
      <c r="B5" s="46"/>
      <c r="C5" s="46"/>
    </row>
    <row r="6" spans="1:3">
      <c r="A6" s="46"/>
      <c r="B6" s="46"/>
      <c r="C6" s="46"/>
    </row>
    <row r="7" spans="1:3">
      <c r="A7" s="46" t="s">
        <v>26</v>
      </c>
      <c r="B7" s="46"/>
      <c r="C7" s="46"/>
    </row>
    <row r="8" spans="1:3">
      <c r="A8" s="46"/>
      <c r="B8" s="46"/>
      <c r="C8" s="46"/>
    </row>
    <row r="9" spans="1:3">
      <c r="A9" s="46" t="s">
        <v>27</v>
      </c>
      <c r="B9" s="46"/>
      <c r="C9" s="46"/>
    </row>
    <row r="10" spans="1:3">
      <c r="A10" s="46" t="s">
        <v>28</v>
      </c>
      <c r="B10" s="46"/>
      <c r="C10" s="46"/>
    </row>
    <row r="11" spans="1:3">
      <c r="A11" s="46" t="s">
        <v>106</v>
      </c>
      <c r="B11" s="46"/>
      <c r="C11" s="46"/>
    </row>
    <row r="12" spans="1:3">
      <c r="A12" s="46" t="s">
        <v>92</v>
      </c>
      <c r="B12" s="46"/>
      <c r="C12" s="46"/>
    </row>
    <row r="13" spans="1:3">
      <c r="A13" s="46" t="s">
        <v>29</v>
      </c>
      <c r="B13" s="46"/>
      <c r="C13" s="46"/>
    </row>
    <row r="14" spans="1:3">
      <c r="A14" s="46" t="s">
        <v>30</v>
      </c>
      <c r="B14" s="46"/>
      <c r="C14" s="46"/>
    </row>
    <row r="15" spans="1:3">
      <c r="A15" s="46" t="s">
        <v>31</v>
      </c>
      <c r="B15" s="46"/>
      <c r="C15" s="46"/>
    </row>
    <row r="16" spans="1:3">
      <c r="A16" s="46" t="s">
        <v>32</v>
      </c>
      <c r="B16" s="46"/>
      <c r="C16" s="46"/>
    </row>
    <row r="17" spans="1:3">
      <c r="A17" s="46" t="s">
        <v>93</v>
      </c>
      <c r="B17" s="46"/>
      <c r="C17" s="46"/>
    </row>
    <row r="18" spans="1:3">
      <c r="A18" s="46" t="s">
        <v>94</v>
      </c>
      <c r="B18" s="46"/>
      <c r="C18" s="46"/>
    </row>
    <row r="19" spans="1:3">
      <c r="A19" s="46" t="s">
        <v>107</v>
      </c>
      <c r="B19" s="46"/>
      <c r="C19" s="46"/>
    </row>
    <row r="20" spans="1:3">
      <c r="A20" s="46" t="s">
        <v>95</v>
      </c>
      <c r="B20" s="46"/>
      <c r="C20" s="46"/>
    </row>
    <row r="21" spans="1:3">
      <c r="A21" s="46" t="s">
        <v>85</v>
      </c>
      <c r="B21" s="46"/>
      <c r="C21" s="46"/>
    </row>
    <row r="22" spans="1:3">
      <c r="A22" s="46" t="s">
        <v>108</v>
      </c>
      <c r="B22" s="46"/>
      <c r="C22" s="46"/>
    </row>
    <row r="23" spans="1:3">
      <c r="A23" s="46"/>
      <c r="B23" s="46"/>
      <c r="C23" s="46"/>
    </row>
    <row r="24" spans="1:3">
      <c r="A24" s="46" t="s">
        <v>96</v>
      </c>
      <c r="B24" s="46"/>
      <c r="C24" s="46"/>
    </row>
    <row r="25" spans="1:3">
      <c r="A25" s="46" t="s">
        <v>97</v>
      </c>
      <c r="B25" s="46"/>
      <c r="C25" s="46"/>
    </row>
    <row r="26" spans="1:3">
      <c r="A26" s="46" t="s">
        <v>40</v>
      </c>
      <c r="B26" s="46"/>
      <c r="C26" s="46"/>
    </row>
    <row r="27" spans="1:3">
      <c r="A27" s="46" t="s">
        <v>98</v>
      </c>
      <c r="B27" s="46"/>
      <c r="C27" s="46"/>
    </row>
    <row r="28" spans="1:3">
      <c r="A28" s="46"/>
      <c r="B28" s="46"/>
      <c r="C28" s="46"/>
    </row>
    <row r="29" spans="1:3">
      <c r="A29" s="46" t="s">
        <v>57</v>
      </c>
      <c r="B29" s="46" t="s">
        <v>58</v>
      </c>
      <c r="C29" s="46"/>
    </row>
    <row r="30" spans="1:3">
      <c r="A30" s="46"/>
      <c r="B30" s="46"/>
      <c r="C30" s="46"/>
    </row>
    <row r="31" spans="1:3">
      <c r="A31" s="46" t="s">
        <v>59</v>
      </c>
      <c r="B31" s="49" t="s">
        <v>99</v>
      </c>
      <c r="C31" s="46"/>
    </row>
    <row r="32" spans="1:3">
      <c r="A32" s="46"/>
      <c r="B32" s="46"/>
      <c r="C32" s="46"/>
    </row>
    <row r="33" spans="1:3">
      <c r="A33" s="46" t="s">
        <v>60</v>
      </c>
      <c r="B33" s="50">
        <v>19417.2</v>
      </c>
      <c r="C33" s="46"/>
    </row>
    <row r="34" spans="1:3">
      <c r="A34" s="46"/>
      <c r="B34" s="46"/>
      <c r="C34" s="46"/>
    </row>
    <row r="35" spans="1:3">
      <c r="A35" s="46" t="s">
        <v>61</v>
      </c>
      <c r="B35" s="50">
        <v>19417.2</v>
      </c>
      <c r="C35" s="46"/>
    </row>
    <row r="36" spans="1:3">
      <c r="A36" s="46"/>
      <c r="B36" s="46"/>
      <c r="C36" s="46"/>
    </row>
    <row r="37" spans="1:3">
      <c r="A37" s="46" t="s">
        <v>62</v>
      </c>
      <c r="B37" s="50">
        <v>9.9999999999999995E-7</v>
      </c>
      <c r="C37" s="46"/>
    </row>
    <row r="38" spans="1:3">
      <c r="A38" s="46"/>
      <c r="B38" s="46"/>
      <c r="C38" s="46"/>
    </row>
    <row r="39" spans="1:3">
      <c r="A39" s="46" t="s">
        <v>63</v>
      </c>
      <c r="B39" s="50">
        <v>2.2737367544323E-12</v>
      </c>
      <c r="C39" s="46"/>
    </row>
    <row r="40" spans="1:3">
      <c r="A40" s="46"/>
      <c r="B40" s="46"/>
      <c r="C40" s="46"/>
    </row>
    <row r="41" spans="1:3">
      <c r="A41" s="46" t="s">
        <v>64</v>
      </c>
      <c r="B41" s="46" t="s">
        <v>65</v>
      </c>
      <c r="C41" s="46"/>
    </row>
    <row r="42" spans="1:3">
      <c r="A42" s="46"/>
      <c r="B42" s="46"/>
      <c r="C42" s="46"/>
    </row>
    <row r="43" spans="1:3">
      <c r="A43" s="46" t="s">
        <v>66</v>
      </c>
      <c r="B43" s="46" t="s">
        <v>67</v>
      </c>
      <c r="C43" s="46"/>
    </row>
    <row r="44" spans="1:3">
      <c r="A44" s="46"/>
      <c r="B44" s="46"/>
      <c r="C44" s="46"/>
    </row>
    <row r="45" spans="1:3">
      <c r="A45" s="46" t="s">
        <v>68</v>
      </c>
      <c r="B45" s="50">
        <v>100</v>
      </c>
      <c r="C45" s="46"/>
    </row>
    <row r="46" spans="1:3">
      <c r="A46" s="46"/>
      <c r="B46" s="46"/>
      <c r="C46" s="46"/>
    </row>
    <row r="47" spans="1:3">
      <c r="A47" s="46" t="s">
        <v>69</v>
      </c>
      <c r="B47" s="50">
        <v>17</v>
      </c>
      <c r="C47" s="46"/>
    </row>
    <row r="48" spans="1:3">
      <c r="A48" s="46"/>
      <c r="B48" s="46"/>
      <c r="C48" s="46"/>
    </row>
    <row r="49" spans="1:3">
      <c r="A49" s="46" t="s">
        <v>70</v>
      </c>
      <c r="B49" s="50">
        <v>0</v>
      </c>
      <c r="C49" s="46"/>
    </row>
    <row r="50" spans="1:3">
      <c r="A50" s="46"/>
      <c r="B50" s="46"/>
      <c r="C50" s="46"/>
    </row>
    <row r="51" spans="1:3">
      <c r="A51" s="46" t="s">
        <v>71</v>
      </c>
      <c r="B51" s="46" t="s">
        <v>102</v>
      </c>
      <c r="C51" s="46"/>
    </row>
    <row r="52" spans="1:3">
      <c r="A52" s="46" t="s">
        <v>73</v>
      </c>
      <c r="B52" s="46" t="s">
        <v>72</v>
      </c>
      <c r="C52" s="46"/>
    </row>
    <row r="53" spans="1:3">
      <c r="A53" s="46" t="s">
        <v>74</v>
      </c>
      <c r="B53" s="46" t="s">
        <v>72</v>
      </c>
      <c r="C53" s="46"/>
    </row>
    <row r="54" spans="1:3">
      <c r="A54" s="46" t="s">
        <v>75</v>
      </c>
      <c r="B54" s="46" t="s">
        <v>72</v>
      </c>
      <c r="C54" s="46"/>
    </row>
    <row r="55" spans="1:3">
      <c r="A55" s="46" t="s">
        <v>76</v>
      </c>
      <c r="B55" s="46" t="s">
        <v>72</v>
      </c>
      <c r="C55" s="46"/>
    </row>
    <row r="56" spans="1:3">
      <c r="A56" s="46"/>
      <c r="B56" s="46"/>
      <c r="C56" s="46"/>
    </row>
    <row r="57" spans="1:3">
      <c r="A57" s="46" t="s">
        <v>33</v>
      </c>
      <c r="B57" s="46"/>
      <c r="C57" s="46"/>
    </row>
    <row r="58" spans="1:3">
      <c r="A58" s="46"/>
      <c r="B58" s="46"/>
      <c r="C58" s="46"/>
    </row>
    <row r="59" spans="1:3">
      <c r="A59" s="46" t="s">
        <v>77</v>
      </c>
      <c r="B59" s="46"/>
      <c r="C59" s="46"/>
    </row>
    <row r="60" spans="1:3">
      <c r="A60" s="46" t="s">
        <v>100</v>
      </c>
      <c r="B60" s="46"/>
      <c r="C60" s="46"/>
    </row>
    <row r="61" spans="1:3">
      <c r="A61" s="46" t="s">
        <v>86</v>
      </c>
      <c r="B61" s="46"/>
      <c r="C61" s="46"/>
    </row>
    <row r="62" spans="1:3">
      <c r="A62" s="46"/>
      <c r="B62" s="46"/>
      <c r="C62" s="46"/>
    </row>
    <row r="63" spans="1:3">
      <c r="A63" s="46" t="s">
        <v>34</v>
      </c>
      <c r="B63" s="46"/>
      <c r="C63" s="4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K26"/>
  <sheetViews>
    <sheetView tabSelected="1" workbookViewId="0">
      <selection activeCell="A26" sqref="A26"/>
    </sheetView>
  </sheetViews>
  <sheetFormatPr defaultRowHeight="12" customHeight="1"/>
  <cols>
    <col min="1" max="1" width="18.28515625" customWidth="1"/>
    <col min="2" max="3" width="9.5703125" customWidth="1"/>
    <col min="4" max="4" width="9.42578125" customWidth="1"/>
    <col min="5" max="5" width="9.28515625" customWidth="1"/>
    <col min="6" max="6" width="9.42578125" customWidth="1"/>
    <col min="7" max="7" width="9.7109375" customWidth="1"/>
    <col min="8" max="8" width="8.7109375" customWidth="1"/>
    <col min="9" max="9" width="9.7109375" customWidth="1"/>
    <col min="10" max="10" width="9.28515625" customWidth="1"/>
    <col min="11" max="11" width="9.85546875" customWidth="1"/>
  </cols>
  <sheetData>
    <row r="1" spans="1:11" ht="19.5" customHeight="1">
      <c r="D1" s="12" t="s">
        <v>0</v>
      </c>
    </row>
    <row r="2" spans="1:11" ht="19.5" customHeight="1">
      <c r="A2" s="1" t="s">
        <v>37</v>
      </c>
      <c r="B2" s="1"/>
      <c r="C2" s="1"/>
      <c r="D2" s="13"/>
      <c r="E2" s="1"/>
      <c r="F2" s="1"/>
      <c r="G2" s="1"/>
      <c r="H2" s="1"/>
      <c r="I2" s="1"/>
      <c r="J2" s="1"/>
      <c r="K2" s="1"/>
    </row>
    <row r="3" spans="1:11" ht="16.5" customHeight="1">
      <c r="A3" s="1" t="s">
        <v>55</v>
      </c>
      <c r="B3" s="1"/>
      <c r="C3" s="1"/>
      <c r="D3" s="13"/>
      <c r="E3" s="1"/>
      <c r="F3" s="1"/>
      <c r="G3" s="1"/>
      <c r="H3" s="1"/>
      <c r="I3" s="1"/>
      <c r="J3" s="1" t="s">
        <v>89</v>
      </c>
    </row>
    <row r="4" spans="1:11" ht="17.25" customHeight="1">
      <c r="A4" s="1" t="s">
        <v>38</v>
      </c>
      <c r="B4" s="1"/>
      <c r="C4" s="1"/>
      <c r="D4" s="1"/>
      <c r="E4" s="1"/>
      <c r="F4" s="1"/>
      <c r="G4" s="1"/>
      <c r="H4" s="1"/>
      <c r="I4" s="1"/>
      <c r="J4" s="1" t="s">
        <v>101</v>
      </c>
    </row>
    <row r="5" spans="1:11" ht="15" customHeight="1">
      <c r="A5" s="1" t="s">
        <v>39</v>
      </c>
      <c r="B5" s="1"/>
      <c r="C5" s="1"/>
      <c r="D5" s="1"/>
      <c r="E5" s="1"/>
      <c r="F5" s="1"/>
      <c r="G5" s="1"/>
      <c r="H5" s="1"/>
      <c r="I5" s="1"/>
      <c r="J5" s="1" t="s">
        <v>90</v>
      </c>
    </row>
    <row r="6" spans="1:11" ht="15" customHeight="1">
      <c r="A6" s="1"/>
      <c r="B6" s="1"/>
      <c r="C6" s="1"/>
      <c r="D6" s="1"/>
      <c r="E6" s="1"/>
      <c r="F6" s="1"/>
      <c r="G6" s="4"/>
      <c r="H6" s="1"/>
      <c r="I6" s="1"/>
      <c r="J6" s="1" t="s">
        <v>104</v>
      </c>
      <c r="K6" s="1"/>
    </row>
    <row r="7" spans="1:11" ht="17.25" customHeight="1">
      <c r="A7" s="1"/>
      <c r="B7" s="4"/>
      <c r="C7" s="4"/>
      <c r="D7" s="5" t="s">
        <v>2</v>
      </c>
      <c r="E7" s="4"/>
      <c r="F7" s="4"/>
      <c r="I7" s="1"/>
      <c r="J7" s="1" t="s">
        <v>103</v>
      </c>
      <c r="K7" s="1"/>
    </row>
    <row r="8" spans="1:11" ht="12" customHeight="1">
      <c r="A8" s="1"/>
      <c r="B8" s="6"/>
      <c r="C8" s="2"/>
      <c r="D8" s="2"/>
      <c r="E8" s="2"/>
      <c r="F8" s="2"/>
      <c r="G8" s="2"/>
      <c r="H8" s="1"/>
      <c r="I8" s="1"/>
      <c r="J8" s="1"/>
      <c r="K8" s="1"/>
    </row>
    <row r="9" spans="1:11" ht="15.75" customHeight="1">
      <c r="B9" s="43" t="s">
        <v>7</v>
      </c>
      <c r="C9" s="43" t="s">
        <v>8</v>
      </c>
      <c r="D9" s="43" t="s">
        <v>9</v>
      </c>
      <c r="E9" s="43" t="s">
        <v>10</v>
      </c>
      <c r="F9" s="43" t="s">
        <v>11</v>
      </c>
      <c r="G9" s="43" t="s">
        <v>12</v>
      </c>
      <c r="H9" s="14" t="s">
        <v>3</v>
      </c>
      <c r="J9" s="1"/>
      <c r="K9" s="1"/>
    </row>
    <row r="10" spans="1:11" ht="15.75" customHeight="1">
      <c r="A10" s="7" t="s">
        <v>22</v>
      </c>
      <c r="B10" s="17">
        <v>10</v>
      </c>
      <c r="C10" s="17">
        <v>8</v>
      </c>
      <c r="D10" s="17">
        <v>12</v>
      </c>
      <c r="E10" s="17">
        <v>6</v>
      </c>
      <c r="F10" s="17">
        <v>8</v>
      </c>
      <c r="G10" s="17">
        <v>11</v>
      </c>
      <c r="J10" s="1"/>
      <c r="K10" s="1"/>
    </row>
    <row r="11" spans="1:11" ht="20.25" customHeight="1">
      <c r="B11" s="2"/>
      <c r="C11" s="2"/>
      <c r="D11" s="2"/>
      <c r="E11" s="2"/>
      <c r="F11" s="2"/>
      <c r="G11" s="2"/>
      <c r="H11" s="14"/>
      <c r="I11" s="3" t="s">
        <v>3</v>
      </c>
      <c r="J11" s="1"/>
      <c r="K11" s="1"/>
    </row>
    <row r="12" spans="1:11" ht="15" customHeight="1">
      <c r="A12" s="11" t="s">
        <v>23</v>
      </c>
      <c r="B12" s="1"/>
      <c r="C12" s="1"/>
      <c r="D12" s="1"/>
      <c r="E12" s="1"/>
      <c r="F12" s="1"/>
      <c r="G12" s="1"/>
      <c r="H12" s="14"/>
      <c r="I12" s="3" t="s">
        <v>4</v>
      </c>
    </row>
    <row r="13" spans="1:11" ht="16.5" customHeight="1">
      <c r="A13" s="14" t="s">
        <v>4</v>
      </c>
      <c r="B13" s="1"/>
      <c r="G13" s="1"/>
      <c r="H13" s="14" t="s">
        <v>5</v>
      </c>
      <c r="I13" s="3" t="s">
        <v>20</v>
      </c>
    </row>
    <row r="14" spans="1:11" ht="12" customHeight="1">
      <c r="A14" s="45" t="s">
        <v>24</v>
      </c>
      <c r="B14" s="10"/>
      <c r="C14" s="15" t="s">
        <v>80</v>
      </c>
      <c r="D14" s="1"/>
      <c r="E14" s="1"/>
      <c r="F14" s="1"/>
      <c r="H14" s="8" t="s">
        <v>13</v>
      </c>
      <c r="I14" s="9" t="s">
        <v>21</v>
      </c>
    </row>
    <row r="15" spans="1:11" ht="14.25" customHeight="1">
      <c r="A15" s="44" t="s">
        <v>14</v>
      </c>
      <c r="B15" s="54">
        <v>1102</v>
      </c>
      <c r="C15" s="54">
        <v>651</v>
      </c>
      <c r="D15" s="54">
        <v>1130</v>
      </c>
      <c r="E15" s="54">
        <v>2674</v>
      </c>
      <c r="F15" s="54">
        <v>1855</v>
      </c>
      <c r="G15" s="54">
        <v>4515</v>
      </c>
      <c r="H15" s="16">
        <v>7650</v>
      </c>
      <c r="I15" s="17">
        <v>18</v>
      </c>
    </row>
    <row r="16" spans="1:11" ht="15" customHeight="1">
      <c r="A16" s="44" t="s">
        <v>15</v>
      </c>
      <c r="B16" s="54">
        <v>2314</v>
      </c>
      <c r="C16" s="55">
        <v>3105</v>
      </c>
      <c r="D16" s="54">
        <v>1547</v>
      </c>
      <c r="E16" s="54">
        <v>161</v>
      </c>
      <c r="F16" s="54">
        <v>800</v>
      </c>
      <c r="G16" s="54">
        <v>1870</v>
      </c>
      <c r="H16" s="16">
        <v>5500</v>
      </c>
      <c r="I16" s="17">
        <v>24</v>
      </c>
    </row>
    <row r="17" spans="1:11" ht="16.5" customHeight="1">
      <c r="A17" s="44" t="s">
        <v>51</v>
      </c>
      <c r="B17" s="54">
        <v>2544</v>
      </c>
      <c r="C17" s="54">
        <v>3809</v>
      </c>
      <c r="D17" s="54">
        <v>2251</v>
      </c>
      <c r="E17" s="54">
        <v>836</v>
      </c>
      <c r="F17" s="54">
        <v>1505</v>
      </c>
      <c r="G17" s="54">
        <v>1233</v>
      </c>
      <c r="H17" s="16">
        <v>5000</v>
      </c>
      <c r="I17" s="17">
        <v>27</v>
      </c>
    </row>
    <row r="18" spans="1:11" ht="14.25" customHeight="1">
      <c r="A18" s="44" t="s">
        <v>16</v>
      </c>
      <c r="B18" s="54">
        <v>629</v>
      </c>
      <c r="C18" s="54">
        <v>2118</v>
      </c>
      <c r="D18" s="54">
        <v>858</v>
      </c>
      <c r="E18" s="54">
        <v>1759</v>
      </c>
      <c r="F18" s="54">
        <v>1022</v>
      </c>
      <c r="G18" s="54">
        <v>3620</v>
      </c>
      <c r="H18" s="16">
        <v>4100</v>
      </c>
      <c r="I18" s="17">
        <v>22</v>
      </c>
    </row>
    <row r="19" spans="1:11" ht="15" customHeight="1">
      <c r="A19" s="44" t="s">
        <v>17</v>
      </c>
      <c r="B19" s="54">
        <v>1543</v>
      </c>
      <c r="C19" s="54">
        <v>2614</v>
      </c>
      <c r="D19" s="54">
        <v>1138</v>
      </c>
      <c r="E19" s="54">
        <v>837</v>
      </c>
      <c r="F19" s="54">
        <v>483</v>
      </c>
      <c r="G19" s="54">
        <v>2817</v>
      </c>
      <c r="H19" s="16">
        <v>2500</v>
      </c>
      <c r="I19" s="17">
        <v>31</v>
      </c>
    </row>
    <row r="20" spans="1:11" ht="12" customHeight="1">
      <c r="A20" s="2"/>
      <c r="B20" s="6"/>
      <c r="C20" s="2"/>
      <c r="D20" s="2"/>
      <c r="E20" s="2"/>
      <c r="F20" s="2"/>
      <c r="G20" s="2"/>
      <c r="H20" s="2"/>
      <c r="I20" s="2"/>
      <c r="J20" s="1"/>
    </row>
    <row r="21" spans="1:11" ht="12" customHeight="1">
      <c r="A21" s="51" t="s">
        <v>81</v>
      </c>
      <c r="B21" s="56">
        <v>0.15</v>
      </c>
      <c r="C21" s="57"/>
      <c r="D21" s="57"/>
      <c r="E21" s="57"/>
      <c r="F21" s="57"/>
      <c r="G21" s="57"/>
    </row>
    <row r="22" spans="1:11" ht="12" customHeight="1">
      <c r="A22" s="51" t="s">
        <v>83</v>
      </c>
      <c r="B22" s="56">
        <v>99999</v>
      </c>
      <c r="C22" s="57"/>
      <c r="D22" s="57"/>
      <c r="E22" s="57"/>
      <c r="F22" s="57"/>
      <c r="G22" s="57"/>
    </row>
    <row r="23" spans="1:11" ht="12" customHeight="1">
      <c r="B23" s="57"/>
      <c r="C23" s="57"/>
      <c r="D23" s="57"/>
      <c r="E23" s="57"/>
      <c r="F23" s="57"/>
      <c r="G23" s="57"/>
    </row>
    <row r="25" spans="1:11" ht="12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2" customHeight="1">
      <c r="A26" t="s">
        <v>111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N20"/>
  <sheetViews>
    <sheetView workbookViewId="0">
      <selection activeCell="B17" sqref="B17"/>
    </sheetView>
  </sheetViews>
  <sheetFormatPr defaultColWidth="8.85546875" defaultRowHeight="12.75"/>
  <cols>
    <col min="1" max="1" width="23.28515625" customWidth="1"/>
    <col min="2" max="2" width="8.7109375" customWidth="1"/>
    <col min="3" max="3" width="9.140625" customWidth="1"/>
    <col min="4" max="4" width="10" customWidth="1"/>
    <col min="5" max="5" width="9.7109375" customWidth="1"/>
    <col min="6" max="6" width="8.7109375" customWidth="1"/>
    <col min="7" max="7" width="11.28515625" customWidth="1"/>
    <col min="8" max="8" width="10.140625" customWidth="1"/>
    <col min="9" max="9" width="13" customWidth="1"/>
    <col min="10" max="10" width="9.28515625" customWidth="1"/>
    <col min="11" max="11" width="11.140625" customWidth="1"/>
    <col min="12" max="12" width="11" customWidth="1"/>
    <col min="13" max="13" width="7.140625" customWidth="1"/>
  </cols>
  <sheetData>
    <row r="1" spans="1:14" ht="21.75" customHeight="1">
      <c r="A1" s="19" t="s">
        <v>91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ht="21" customHeight="1">
      <c r="A2" s="19"/>
      <c r="B2" s="20"/>
      <c r="C2" s="21"/>
      <c r="D2" s="22" t="s">
        <v>19</v>
      </c>
      <c r="E2" s="19"/>
      <c r="F2" s="19"/>
      <c r="G2" s="19"/>
      <c r="H2" s="19"/>
      <c r="I2" s="19"/>
      <c r="J2" s="19"/>
      <c r="K2" s="19"/>
      <c r="L2" s="19"/>
      <c r="M2" s="19"/>
      <c r="N2" s="19" t="s">
        <v>42</v>
      </c>
    </row>
    <row r="3" spans="1:14" ht="17.2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 t="s">
        <v>43</v>
      </c>
    </row>
    <row r="4" spans="1:14" ht="21" customHeight="1">
      <c r="A4" s="37" t="s">
        <v>1</v>
      </c>
      <c r="B4" s="23"/>
      <c r="C4" s="23"/>
      <c r="D4" s="24" t="s">
        <v>2</v>
      </c>
      <c r="E4" s="23"/>
      <c r="F4" s="23"/>
      <c r="G4" s="23"/>
      <c r="H4" s="19"/>
      <c r="I4" s="19"/>
      <c r="J4" s="19"/>
      <c r="K4" s="19"/>
      <c r="L4" s="19"/>
      <c r="M4" s="19"/>
      <c r="N4" s="19" t="s">
        <v>44</v>
      </c>
    </row>
    <row r="5" spans="1:14" ht="20.25" customHeight="1">
      <c r="A5" s="37" t="s">
        <v>4</v>
      </c>
      <c r="D5" s="18"/>
      <c r="G5" s="27" t="s">
        <v>56</v>
      </c>
      <c r="H5" s="26" t="s">
        <v>25</v>
      </c>
      <c r="I5" s="26" t="s">
        <v>78</v>
      </c>
      <c r="J5" s="27" t="s">
        <v>4</v>
      </c>
      <c r="K5" s="26" t="s">
        <v>46</v>
      </c>
      <c r="L5" s="27" t="s">
        <v>5</v>
      </c>
      <c r="N5" s="19"/>
    </row>
    <row r="6" spans="1:14" ht="21" customHeight="1">
      <c r="A6" s="28" t="s">
        <v>6</v>
      </c>
      <c r="B6" s="28" t="str">
        <f>Data!B9</f>
        <v>Atlanta</v>
      </c>
      <c r="C6" s="28" t="str">
        <f>Data!C9</f>
        <v>Boston</v>
      </c>
      <c r="D6" s="28" t="str">
        <f>Data!D9</f>
        <v>Chicago</v>
      </c>
      <c r="E6" s="28" t="str">
        <f>Data!E9</f>
        <v>Denver</v>
      </c>
      <c r="F6" s="28" t="str">
        <f>Data!F9</f>
        <v>Omaha</v>
      </c>
      <c r="G6" s="28" t="str">
        <f>Data!G9</f>
        <v>Portland</v>
      </c>
      <c r="H6" s="29" t="s">
        <v>79</v>
      </c>
      <c r="I6" s="29" t="s">
        <v>47</v>
      </c>
      <c r="J6" s="29" t="s">
        <v>36</v>
      </c>
      <c r="K6" s="29" t="s">
        <v>20</v>
      </c>
      <c r="L6" s="30" t="s">
        <v>13</v>
      </c>
      <c r="N6" s="19" t="s">
        <v>45</v>
      </c>
    </row>
    <row r="7" spans="1:14" ht="23.25" customHeight="1">
      <c r="A7" s="19"/>
      <c r="B7" s="31"/>
      <c r="C7" s="32"/>
      <c r="D7" s="32"/>
      <c r="E7" s="32"/>
      <c r="F7" s="32"/>
      <c r="G7" s="33"/>
      <c r="H7" s="25"/>
      <c r="I7" s="25"/>
      <c r="J7" s="25"/>
      <c r="K7" s="25"/>
      <c r="L7" s="19"/>
    </row>
    <row r="8" spans="1:14" ht="18" customHeight="1">
      <c r="A8" s="26" t="str">
        <f>Data!A15</f>
        <v>Baltimore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5">
        <v>0</v>
      </c>
      <c r="I8" s="36">
        <f>SUM(B8:G8)</f>
        <v>0</v>
      </c>
      <c r="J8" s="42" t="str">
        <f>[1]!WB(I8,"&lt;=",K8)</f>
        <v>=&lt;=</v>
      </c>
      <c r="K8" s="36">
        <f>H8*Data!I15</f>
        <v>0</v>
      </c>
      <c r="L8" s="38">
        <f>H8*Data!H15</f>
        <v>0</v>
      </c>
      <c r="N8" s="19" t="s">
        <v>48</v>
      </c>
    </row>
    <row r="9" spans="1:14" ht="18.75" customHeight="1">
      <c r="A9" s="26" t="str">
        <f>Data!A16</f>
        <v>Cheyenne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5">
        <v>0</v>
      </c>
      <c r="I9" s="36">
        <f t="shared" ref="I9:I12" si="0">SUM(B9:G9)</f>
        <v>0</v>
      </c>
      <c r="J9" s="42" t="str">
        <f>[1]!WB(I9,"&lt;=",K9)</f>
        <v>=&lt;=</v>
      </c>
      <c r="K9" s="36">
        <f>H9*Data!I16</f>
        <v>0</v>
      </c>
      <c r="L9" s="38">
        <f>H9*Data!H16</f>
        <v>0</v>
      </c>
      <c r="N9" s="19" t="s">
        <v>49</v>
      </c>
    </row>
    <row r="10" spans="1:14" ht="16.5" customHeight="1">
      <c r="A10" s="26" t="str">
        <f>Data!A17</f>
        <v>Salt_Lake</v>
      </c>
      <c r="B10" s="34">
        <v>7</v>
      </c>
      <c r="C10" s="34">
        <v>0</v>
      </c>
      <c r="D10" s="34">
        <v>0</v>
      </c>
      <c r="E10" s="34">
        <v>6</v>
      </c>
      <c r="F10" s="34">
        <v>0</v>
      </c>
      <c r="G10" s="34">
        <v>11</v>
      </c>
      <c r="H10" s="35">
        <v>1</v>
      </c>
      <c r="I10" s="36">
        <f t="shared" si="0"/>
        <v>24</v>
      </c>
      <c r="J10" s="42" t="str">
        <f>[1]!WB(I10,"&lt;=",K10)</f>
        <v>&lt;=</v>
      </c>
      <c r="K10" s="36">
        <f>H10*Data!I17</f>
        <v>27</v>
      </c>
      <c r="L10" s="38">
        <f>H10*Data!H17</f>
        <v>5000</v>
      </c>
      <c r="N10" s="19" t="s">
        <v>50</v>
      </c>
    </row>
    <row r="11" spans="1:14" ht="19.5" customHeight="1">
      <c r="A11" s="26" t="str">
        <f>Data!A18</f>
        <v>Memphis</v>
      </c>
      <c r="B11" s="34">
        <v>0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5">
        <v>0</v>
      </c>
      <c r="I11" s="36">
        <f t="shared" si="0"/>
        <v>0</v>
      </c>
      <c r="J11" s="42" t="str">
        <f>[1]!WB(I11,"&lt;=",K11)</f>
        <v>=&lt;=</v>
      </c>
      <c r="K11" s="36">
        <f>H11*Data!I18</f>
        <v>0</v>
      </c>
      <c r="L11" s="38">
        <f>H11*Data!H18</f>
        <v>0</v>
      </c>
    </row>
    <row r="12" spans="1:14" ht="21" customHeight="1">
      <c r="A12" s="26" t="str">
        <f>Data!A19</f>
        <v>Wichita</v>
      </c>
      <c r="B12" s="34">
        <v>3</v>
      </c>
      <c r="C12" s="34">
        <v>8</v>
      </c>
      <c r="D12" s="34">
        <v>12</v>
      </c>
      <c r="E12" s="34">
        <v>0</v>
      </c>
      <c r="F12" s="34">
        <v>8</v>
      </c>
      <c r="G12" s="34">
        <v>0</v>
      </c>
      <c r="H12" s="35">
        <v>1</v>
      </c>
      <c r="I12" s="36">
        <f t="shared" si="0"/>
        <v>31</v>
      </c>
      <c r="J12" s="42" t="str">
        <f>[1]!WB(I12,"&lt;=",K12)</f>
        <v>=&lt;=</v>
      </c>
      <c r="K12" s="36">
        <f>H12*Data!I19</f>
        <v>31</v>
      </c>
      <c r="L12" s="38">
        <f>H12*Data!H19</f>
        <v>2500</v>
      </c>
      <c r="N12" s="19" t="s">
        <v>54</v>
      </c>
    </row>
    <row r="13" spans="1:14" ht="21" customHeight="1">
      <c r="A13" s="26"/>
      <c r="B13" s="52"/>
      <c r="C13" s="52"/>
      <c r="D13" s="52"/>
      <c r="E13" s="52"/>
      <c r="F13" s="52"/>
      <c r="G13" s="52"/>
      <c r="H13" s="53"/>
      <c r="J13" s="42"/>
      <c r="L13" s="38"/>
      <c r="N13" s="19" t="s">
        <v>109</v>
      </c>
    </row>
    <row r="14" spans="1:14" ht="18.75" customHeight="1">
      <c r="A14" s="27" t="s">
        <v>82</v>
      </c>
      <c r="B14" s="19">
        <f>SUMIFS(B8:B12,Data!B15:B19,"&lt;="&amp;Data!$B22)</f>
        <v>10</v>
      </c>
      <c r="C14" s="19">
        <f>SUMIFS(C8:C12,Data!C15:C19,"&lt;="&amp;Data!$B22)</f>
        <v>8</v>
      </c>
      <c r="D14" s="19">
        <f>SUMIFS(D8:D12,Data!D15:D19,"&lt;="&amp;Data!$B22)</f>
        <v>12</v>
      </c>
      <c r="E14" s="19">
        <f>SUMIFS(E8:E12,Data!E15:E19,"&lt;="&amp;Data!$B22)</f>
        <v>6</v>
      </c>
      <c r="F14" s="19">
        <f>SUMIFS(F8:F12,Data!F15:F19,"&lt;="&amp;Data!$B22)</f>
        <v>8</v>
      </c>
      <c r="G14" s="19">
        <f>SUMIFS(G8:G12,Data!G15:G19,"&lt;="&amp;Data!$B22)</f>
        <v>11</v>
      </c>
      <c r="H14" s="19" t="s">
        <v>110</v>
      </c>
      <c r="J14" s="19"/>
      <c r="K14" s="19"/>
      <c r="L14" s="19"/>
      <c r="M14" s="19"/>
    </row>
    <row r="15" spans="1:14" ht="17.25" customHeight="1">
      <c r="A15" s="27" t="s">
        <v>87</v>
      </c>
      <c r="B15" s="37" t="str">
        <f>[1]!WB(B14,"=",Data!B10)</f>
        <v>=</v>
      </c>
      <c r="C15" s="37" t="str">
        <f>[1]!WB(C14,"=",Data!C10)</f>
        <v>=</v>
      </c>
      <c r="D15" s="37" t="str">
        <f>[1]!WB(D14,"=",Data!D10)</f>
        <v>=</v>
      </c>
      <c r="E15" s="37" t="str">
        <f>[1]!WB(E14,"=",Data!E10)</f>
        <v>=</v>
      </c>
      <c r="F15" s="37" t="str">
        <f>[1]!WB(F14,"=",Data!F10)</f>
        <v>=</v>
      </c>
      <c r="G15" s="37" t="str">
        <f>[1]!WB(G14,"=",Data!G10)</f>
        <v>=</v>
      </c>
      <c r="H15" s="37"/>
      <c r="I15" s="37"/>
      <c r="J15" s="37"/>
      <c r="K15" s="37"/>
      <c r="L15" s="19"/>
      <c r="M15" s="19"/>
    </row>
    <row r="16" spans="1:14" ht="18.75" customHeight="1">
      <c r="A16" s="19"/>
      <c r="B16" s="19"/>
      <c r="C16" s="19"/>
      <c r="D16" s="19"/>
      <c r="E16" s="19"/>
      <c r="F16" s="19"/>
      <c r="G16" s="19"/>
      <c r="H16" s="38">
        <f>SUM(L8:L12)</f>
        <v>7500</v>
      </c>
      <c r="I16" s="39" t="s">
        <v>53</v>
      </c>
      <c r="J16" s="38"/>
      <c r="K16" s="38"/>
      <c r="M16" s="19"/>
    </row>
    <row r="17" spans="1:13" ht="17.25" customHeight="1">
      <c r="A17" s="27" t="s">
        <v>18</v>
      </c>
      <c r="B17" s="38">
        <f>Data!$B21*SUMPRODUCT(Data!B15:B19,B8:B12)</f>
        <v>3365.5499999999997</v>
      </c>
      <c r="C17" s="38">
        <f>Data!$B21*SUMPRODUCT(Data!C15:C19,C8:C12)</f>
        <v>3136.7999999999997</v>
      </c>
      <c r="D17" s="38">
        <f>Data!$B21*SUMPRODUCT(Data!D15:D19,D8:D12)</f>
        <v>2048.4</v>
      </c>
      <c r="E17" s="38">
        <f>Data!$B21*SUMPRODUCT(Data!E15:E19,E8:E12)</f>
        <v>752.4</v>
      </c>
      <c r="F17" s="38">
        <f>Data!$B21*SUMPRODUCT(Data!F15:F19,F8:F12)</f>
        <v>579.6</v>
      </c>
      <c r="G17" s="38">
        <f>Data!$B21*SUMPRODUCT(Data!G15:G19,G8:G12)</f>
        <v>2034.4499999999998</v>
      </c>
      <c r="H17" s="40">
        <f>SUM(B17:G17)</f>
        <v>11917.2</v>
      </c>
      <c r="I17" s="39" t="s">
        <v>41</v>
      </c>
      <c r="J17" s="38"/>
      <c r="K17" s="38"/>
      <c r="M17" s="19"/>
    </row>
    <row r="18" spans="1:13" ht="16.5" customHeight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  <row r="19" spans="1:13" ht="18.75" customHeight="1">
      <c r="A19" s="19"/>
      <c r="B19" s="19"/>
      <c r="C19" s="19"/>
      <c r="D19" s="19"/>
      <c r="E19" s="19"/>
      <c r="F19" s="19"/>
      <c r="G19" s="26" t="s">
        <v>88</v>
      </c>
      <c r="H19" s="41">
        <f>H16+H17</f>
        <v>19417.2</v>
      </c>
      <c r="I19" s="19" t="s">
        <v>52</v>
      </c>
      <c r="L19" s="19"/>
      <c r="M19" s="19"/>
    </row>
    <row r="20" spans="1:13" ht="12" customHeight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</row>
  </sheetData>
  <phoneticPr fontId="0" type="noConversion"/>
  <printOptions gridLines="1" gridLinesSet="0"/>
  <pageMargins left="0.75" right="0.75" top="1" bottom="1" header="0.5" footer="0.5"/>
  <headerFooter alignWithMargins="0">
    <oddHeader>&amp;C&amp;F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WB! Status</vt:lpstr>
      <vt:lpstr>Data</vt:lpstr>
      <vt:lpstr>Model_Decisions</vt:lpstr>
      <vt:lpstr>WBBIN_Open</vt:lpstr>
      <vt:lpstr>WBMIN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 Systems, Inc.</dc:creator>
  <cp:lastModifiedBy>El Ess</cp:lastModifiedBy>
  <dcterms:created xsi:type="dcterms:W3CDTF">2012-08-27T18:54:40Z</dcterms:created>
  <dcterms:modified xsi:type="dcterms:W3CDTF">2024-02-19T22:21:19Z</dcterms:modified>
</cp:coreProperties>
</file>