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EDB67754-7A13-46F5-A788-21E9FEF811A8}" xr6:coauthVersionLast="43" xr6:coauthVersionMax="43" xr10:uidLastSave="{00000000-0000-0000-0000-000000000000}"/>
  <bookViews>
    <workbookView xWindow="390" yWindow="390" windowWidth="18900" windowHeight="11370" activeTab="1" xr2:uid="{C601BC17-8B65-48FC-A963-144AE3FDFB5C}"/>
  </bookViews>
  <sheets>
    <sheet name="WB! Status" sheetId="59" r:id="rId1"/>
    <sheet name="Heat Exchanger Function" sheetId="1" r:id="rId2"/>
    <sheet name="Case 1 input" sheetId="44" r:id="rId3"/>
    <sheet name="Case 2 input" sheetId="25" r:id="rId4"/>
    <sheet name="Case 3 input" sheetId="45" r:id="rId5"/>
  </sheets>
  <externalReferences>
    <externalReference r:id="rId6"/>
  </externalReferences>
  <definedNames>
    <definedName name="WBFREEtco">'Heat Exchanger Function'!$G$19</definedName>
    <definedName name="WBGLOBAL">1</definedName>
    <definedName name="WBGOFEATOL">0.00000001</definedName>
    <definedName name="WBMIN">'Heat Exchanger Function'!$B$46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6" i="1" l="1"/>
  <c r="B53" i="1" l="1"/>
  <c r="N32" i="1"/>
  <c r="I19" i="1"/>
  <c r="D38" i="1"/>
  <c r="G23" i="1" l="1"/>
  <c r="B23" i="1"/>
  <c r="B29" i="1"/>
  <c r="B50" i="1" l="1"/>
  <c r="C53" i="1"/>
  <c r="B56" i="1" l="1"/>
  <c r="C56" i="1"/>
</calcChain>
</file>

<file path=xl/sharedStrings.xml><?xml version="1.0" encoding="utf-8"?>
<sst xmlns="http://schemas.openxmlformats.org/spreadsheetml/2006/main" count="165" uniqueCount="157">
  <si>
    <t>Function WBLMTD (D1, D2)</t>
  </si>
  <si>
    <t>Counter Flow Heat Exchanger</t>
  </si>
  <si>
    <t>A simple formulation as a model:</t>
  </si>
  <si>
    <t>Area*(heat conductance of the separating material)*(average temperature difference between the two fluids).</t>
  </si>
  <si>
    <t xml:space="preserve">   </t>
  </si>
  <si>
    <t xml:space="preserve"> </t>
  </si>
  <si>
    <t>Modeling a heat exchanger - The Logarithmic Mean Temperature Difference - WBLMTD</t>
  </si>
  <si>
    <t>Temperature difference at the hot end</t>
  </si>
  <si>
    <t>Temperature difference at the cold end</t>
  </si>
  <si>
    <t xml:space="preserve">Temperature difference at the hot end, DTH = THI - TCI </t>
  </si>
  <si>
    <t>Temperature difference at the cold end, DTC = THO - TCO</t>
  </si>
  <si>
    <t>Note: a Parallel Flow would be:</t>
  </si>
  <si>
    <t>Case 1</t>
  </si>
  <si>
    <t>100 liters per minute of water needs to be cooled from 90 C to 65 C,  the cold fluid is water with an input temperature of 20 C.</t>
  </si>
  <si>
    <t>The area of the heat exchanger is 4 m^2. The conductance is 1000 W/m^2*degrees C). Note that water is less dense at higher temperature.</t>
  </si>
  <si>
    <t>How much cold water is needed? What will be its outlet temperature?</t>
  </si>
  <si>
    <t>?</t>
  </si>
  <si>
    <t>Cool some fuel oil, What area is required and how much cooling water is needed?</t>
  </si>
  <si>
    <t>Case 2</t>
  </si>
  <si>
    <t>THI = 185, Hot fluid input temp (in degrees F)</t>
  </si>
  <si>
    <t>THO = 140 It must be cooled to (in degrees F)</t>
  </si>
  <si>
    <t>TCI = 50 Cold fluid input (in degrees F)</t>
  </si>
  <si>
    <t>TCO = 90 Cold fluid is warmed up to (in degrees F)</t>
  </si>
  <si>
    <t>U = 120 Heat transfer conductance (in BTU/(hr*sqfoot*degreesF)), sometimes called k value</t>
  </si>
  <si>
    <t>A = 150 Area (in square feet)</t>
  </si>
  <si>
    <t>HSPH = 0.74 Specific heat of hot fluid (in BTU/(lb*DegreesFahrenheit))</t>
  </si>
  <si>
    <t>CSPH = 1 Specific heat of cold fluid (in BTU/(lb*degreesF))</t>
  </si>
  <si>
    <t>HMASS = 50000 (inlb/hr) of hot fluid to be cooled</t>
  </si>
  <si>
    <t>CMASS = 41625 (in lb/hr) of cold fluid to be heated</t>
  </si>
  <si>
    <t>THI = 90 Hot fluid  input temp (in degrees C)</t>
  </si>
  <si>
    <t>THO = 65 Hot fluid output temp (in degrees C)</t>
  </si>
  <si>
    <t>TCI = 20 Cold fluid input (in degrees C)</t>
  </si>
  <si>
    <t>U = 1000 Heat transfer conductance (in Joules/(sec*meter^2*degreesC))</t>
  </si>
  <si>
    <t>A = 4 Area (in square meters)</t>
  </si>
  <si>
    <t>HSPH = 4191 Specific heat of hot fluid (in Joules/(kg*DegreesC))</t>
  </si>
  <si>
    <t>CSPH = 4175 Specific heat of cold fluid (in Joules/(kg*degreesC))</t>
  </si>
  <si>
    <t>HMASS = 1.618333 (in kg/s) of hot fluid to be cooled = 100*0.971/60</t>
  </si>
  <si>
    <t>CMASS = ? (in kg/s) of cold fluid to be heated</t>
  </si>
  <si>
    <t>TCO = 50.1? Cold fluid is warmed up to (in degrees C)</t>
  </si>
  <si>
    <t>Case 3</t>
  </si>
  <si>
    <t>Which combination should we use?</t>
  </si>
  <si>
    <t>THI = 185, Hot fluid input temp in degrees (F)</t>
  </si>
  <si>
    <t>THO = 140,  Hot fluid output temp,must be cooled to (in degrees F)</t>
  </si>
  <si>
    <t>TCI = 50, Cold fluid input (in degrees F)</t>
  </si>
  <si>
    <t>U = 120, Heat transfer conductance (in BTU/(hr*sqfoot*degreesF)), sometimes called k value</t>
  </si>
  <si>
    <t>HSPH = 0.74, Specific heat of hot fluid (in BTU/(lb*DegreesFahrenheit))</t>
  </si>
  <si>
    <t>CSPH = 1, Specific heat of cold fluid (in BTU/(lb*degreesF))</t>
  </si>
  <si>
    <t>HMASS = 50000, (in lb/hr) of hot fluid to be cooled</t>
  </si>
  <si>
    <t>CMASS &lt;= 43000, Cannot use too much cooling water</t>
  </si>
  <si>
    <t>A &lt;= 155, Cannot use too big a heat exchanger</t>
  </si>
  <si>
    <t>TCO &lt;= 95, Cold water cannot be heated to high</t>
  </si>
  <si>
    <t>ACOST = 20, Relative cost of heat exchanger size</t>
  </si>
  <si>
    <t>CCOST = 1, Relative cost of cooling water</t>
  </si>
  <si>
    <t>MIN = ACOST * A + CCOST * CMASS, Minimize combined cost</t>
  </si>
  <si>
    <t>A = ?, Area (in square feet)</t>
  </si>
  <si>
    <t>CMASS = ?, (in lb/hr) of cold fluid to be heated</t>
  </si>
  <si>
    <t>TCO = ?, Cold fluid output, is warmed up to (in degrees F)</t>
  </si>
  <si>
    <t>Cool some fuel oil, from 185 to 140 F. We can do this by either using a lot of cooling water or an exchanger with large area.</t>
  </si>
  <si>
    <t>"THI" temperature of the hot fluid at its inlet (F)</t>
  </si>
  <si>
    <t>"THO" temperature of the hot fluid at its outlet (F)</t>
  </si>
  <si>
    <t>"TCI" temperature of the cold fluid at its inlet (F)</t>
  </si>
  <si>
    <t>"TCO" temperature of the cold fluid at its outlet (F)</t>
  </si>
  <si>
    <t>DTH = THI - TCO (F)</t>
  </si>
  <si>
    <t>DTC = THO - TCI (F)</t>
  </si>
  <si>
    <t>"U" Heat transfer conductance (in BTU/(hr*sqfoot*degreesF)), sometimes called k value</t>
  </si>
  <si>
    <t>"A" Area (in square feet)</t>
  </si>
  <si>
    <t>"CSPH" Specific heat of cold fluid (in BTU/(lb*degreesF))</t>
  </si>
  <si>
    <t>"HMASS" mass of hot fluid per unit time through exchanger ((in lb/hr) of hot fluid to be cooled)</t>
  </si>
  <si>
    <t>"CMASS" (in lb/hr) of cold fluid to be heated</t>
  </si>
  <si>
    <t>"ACOST" Relative cost of heat exchanger size</t>
  </si>
  <si>
    <t>"CCOST" Relative cost of cooling water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</si>
  <si>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</si>
  <si>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</si>
  <si>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</si>
  <si>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Numerics                          22</t>
  </si>
  <si>
    <t xml:space="preserve">       Adjustables                      3         Unlimited</t>
  </si>
  <si>
    <t xml:space="preserve">         Continuous                     2</t>
  </si>
  <si>
    <t xml:space="preserve">         Free                           1</t>
  </si>
  <si>
    <t xml:space="preserve">         Integers/Binaries            0/0         Unlimited</t>
  </si>
  <si>
    <t xml:space="preserve">     Strings                            0</t>
  </si>
  <si>
    <t xml:space="preserve">   Minimum coefficient value:        1  on Heat Exchanger Function!I20</t>
  </si>
  <si>
    <t xml:space="preserve">   Minimum coefficient in formula:   Heat Exchanger Function!I20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</si>
  <si>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</si>
  <si>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</si>
  <si>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</si>
  <si>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</si>
  <si>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</si>
  <si>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</si>
  <si>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</si>
  <si>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</si>
  <si>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</si>
  <si>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</si>
  <si>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</si>
  <si>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NON-DEFAULT SETTINGS:</t>
  </si>
  <si>
    <t xml:space="preserve">   WBFREE Range:   Detected</t>
  </si>
  <si>
    <t xml:space="preserve"> End of Report</t>
  </si>
  <si>
    <t xml:space="preserve"> DATE GENERATED:</t>
  </si>
  <si>
    <t>Minimize</t>
  </si>
  <si>
    <t xml:space="preserve">   Maximum coefficient value:        1665000  on &lt;RHS&gt;</t>
  </si>
  <si>
    <t>Nonlinear (Nonlinear Program)</t>
  </si>
  <si>
    <t xml:space="preserve"> OPTIMALITY CONDITION:   </t>
  </si>
  <si>
    <t>SATISFIED</t>
  </si>
  <si>
    <t xml:space="preserve"> OPTIMALITY TOLERANCES:  </t>
  </si>
  <si>
    <t xml:space="preserve">   WBLMTD Function:   Detected</t>
  </si>
  <si>
    <t xml:space="preserve"> ERROR / WARNING MESSAGES:</t>
  </si>
  <si>
    <t xml:space="preserve"> ***WARNING***</t>
  </si>
  <si>
    <t xml:space="preserve">   (cell addresses listed at bottom of tab).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</si>
  <si>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</si>
  <si>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</si>
  <si>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</si>
  <si>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</si>
  <si>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</si>
  <si>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</si>
  <si>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</si>
  <si>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LISTING:</t>
  </si>
  <si>
    <t xml:space="preserve">   List of nonlinear expressions:</t>
  </si>
  <si>
    <t xml:space="preserve">   List of contributors to nonlinear cells:</t>
  </si>
  <si>
    <t xml:space="preserve">   Heat Exchanger Function!B24</t>
  </si>
  <si>
    <t>Global</t>
  </si>
  <si>
    <t xml:space="preserve">   Global Solver Options / Strategy / Global Solver:   On</t>
  </si>
  <si>
    <t xml:space="preserve">   Total Cells                         27</t>
  </si>
  <si>
    <t xml:space="preserve">       Constants                       14</t>
  </si>
  <si>
    <t xml:space="preserve">       Formulas                         5</t>
  </si>
  <si>
    <t xml:space="preserve">     Constraints                        5         Unlimited</t>
  </si>
  <si>
    <t xml:space="preserve">   Globals                              5         Unlimited</t>
  </si>
  <si>
    <t xml:space="preserve">   Coefficients                        23</t>
  </si>
  <si>
    <t xml:space="preserve">   Heat Exchanger Function!G20</t>
  </si>
  <si>
    <t>Calculations of quantity of heat transferred per unit time:</t>
  </si>
  <si>
    <t>Counter flow heat exchanger schematic</t>
  </si>
  <si>
    <t>Parallel flow heat exchanger schematic</t>
  </si>
  <si>
    <t xml:space="preserve"> - Lindo Staff -</t>
  </si>
  <si>
    <t>0 Hours  0 Minutes  0 Seconds</t>
  </si>
  <si>
    <t>Examples: car radiator, air conditioning coils, a gas powered furnace, or</t>
  </si>
  <si>
    <t xml:space="preserve"> various devices in an oil refinery and power plants.</t>
  </si>
  <si>
    <t xml:space="preserve">(temperature difference between the two fluids)*(heat conductance of the separating material). </t>
  </si>
  <si>
    <t>The total heat transferred is proportional to</t>
  </si>
  <si>
    <t xml:space="preserve">A simple estimate of the average temperature diffence is (DTH + DTC)/2. </t>
  </si>
  <si>
    <t>For heat exhangers, a better estimate of the average temperature difference is the</t>
  </si>
  <si>
    <t>Logarithmic Mean Temperature Difference = (DTH - DTC)/LOG( DTH/ DTC), or LMTD = WBLMTD(DTH, DTC)</t>
  </si>
  <si>
    <t xml:space="preserve">Heat exchanger: device for transferring heat from a hot fluid to a cold fluid. </t>
  </si>
  <si>
    <t xml:space="preserve"> Amount of heat transferred in a unit area of a heat exchanger is proportional to</t>
  </si>
  <si>
    <t>"HSPH" Specific heat of hot fluid (BTU/(lb*DegreesF))</t>
  </si>
  <si>
    <t xml:space="preserve"> What'sBest!® 16.0.2.2 (Feb 06, 2019) - Lib.:12.0.3977.149 - 64-bit - Status Report -</t>
  </si>
  <si>
    <t xml:space="preserve">   Maximum coefficient in formula:   Heat Exchanger Function!C54</t>
  </si>
  <si>
    <t xml:space="preserve">   Heat Exchanger Function!B30</t>
  </si>
  <si>
    <t xml:space="preserve">   Heat Exchanger Function!B51</t>
  </si>
  <si>
    <t xml:space="preserve">   Heat Exchanger Function!B57</t>
  </si>
  <si>
    <t xml:space="preserve">   Heat Exchanger Function!M33</t>
  </si>
  <si>
    <t xml:space="preserve">   Heat Exchanger Function!B39</t>
  </si>
  <si>
    <t>GLOBALLY OPTIMAL TO TOLERANCES (see messages below)</t>
  </si>
  <si>
    <t xml:space="preserve">   General Options / Solver / Feasibility Tolerance:   1.000000e-008</t>
  </si>
  <si>
    <t>Heat transferred per unit time is the product of the conductivity * area * mean temperature difference: Q = U * A * MTD</t>
  </si>
  <si>
    <t>= Heat lost per unit time by hot fluid = mass of fluid per time * specific heat * temperature loss = Q = HMASS * HSPH * (THI - THO)</t>
  </si>
  <si>
    <t xml:space="preserve"> = Heat gained per unit time by the cold fluid = Q = CMASS * CSPH * ( TCO - TCI)</t>
  </si>
  <si>
    <t>(HeatXchange_WBLMTD_fun02.xlsx)</t>
  </si>
  <si>
    <t xml:space="preserve"> (HeatXchange_WBLMTD_fun03.xlsx)</t>
  </si>
  <si>
    <t>Keywords:  Heat Exchanger,  Log Mean Termperature Difference, LMTD, Petroleum industry, Process industry, Refinery;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</si>
</sst>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rgb="FF3F3F3F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3F3F3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  <xf numFmtId="0" fontId="5" fillId="4" borderId="2" applyNumberFormat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0" fontId="7" fillId="4" borderId="2" xfId="4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3" borderId="1" xfId="3" applyFont="1"/>
    <xf numFmtId="0" fontId="13" fillId="0" borderId="0" xfId="1" applyFont="1"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4" fillId="0" borderId="0" xfId="0" applyFont="1"/>
    <xf numFmtId="0" fontId="12" fillId="2" borderId="0" xfId="2" applyFont="1">
      <protection locked="0"/>
    </xf>
    <xf numFmtId="0" fontId="12" fillId="0" borderId="0" xfId="0" quotePrefix="1" applyFont="1"/>
    <xf numFmtId="0" fontId="15" fillId="0" borderId="0" xfId="0" applyFont="1"/>
  </cellXfs>
  <cellStyles count="5">
    <cellStyle name="Adjustable" xfId="1" xr:uid="{201F3EA4-540D-46E4-AA23-2318B5DADC6C}"/>
    <cellStyle name="Best" xfId="2" xr:uid="{83F10355-C955-4736-8B39-885B408F6DF4}"/>
    <cellStyle name="Normal" xfId="0" builtinId="0"/>
    <cellStyle name="Note" xfId="3" builtinId="1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58</xdr:row>
      <xdr:rowOff>95250</xdr:rowOff>
    </xdr:from>
    <xdr:to>
      <xdr:col>7</xdr:col>
      <xdr:colOff>19050</xdr:colOff>
      <xdr:row>58</xdr:row>
      <xdr:rowOff>95250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BF936C3-A2A4-4B23-B6BC-8B27E8DCC758}"/>
            </a:ext>
          </a:extLst>
        </xdr:cNvPr>
        <xdr:cNvCxnSpPr/>
      </xdr:nvCxnSpPr>
      <xdr:spPr>
        <a:xfrm>
          <a:off x="3038475" y="2381250"/>
          <a:ext cx="2466975" cy="0"/>
        </a:xfrm>
        <a:prstGeom prst="line">
          <a:avLst/>
        </a:prstGeom>
        <a:ln>
          <a:solidFill>
            <a:srgbClr val="0070C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59</xdr:row>
      <xdr:rowOff>123825</xdr:rowOff>
    </xdr:from>
    <xdr:to>
      <xdr:col>7</xdr:col>
      <xdr:colOff>19050</xdr:colOff>
      <xdr:row>59</xdr:row>
      <xdr:rowOff>123825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2C1BCBC4-295E-4D83-B662-04EA2C366FD8}"/>
            </a:ext>
          </a:extLst>
        </xdr:cNvPr>
        <xdr:cNvCxnSpPr/>
      </xdr:nvCxnSpPr>
      <xdr:spPr>
        <a:xfrm>
          <a:off x="3038475" y="2600325"/>
          <a:ext cx="2466975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60</xdr:row>
      <xdr:rowOff>104775</xdr:rowOff>
    </xdr:from>
    <xdr:to>
      <xdr:col>7</xdr:col>
      <xdr:colOff>19050</xdr:colOff>
      <xdr:row>60</xdr:row>
      <xdr:rowOff>104775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AC82397A-0AE0-418C-B99C-B476D541E87A}"/>
            </a:ext>
          </a:extLst>
        </xdr:cNvPr>
        <xdr:cNvCxnSpPr/>
      </xdr:nvCxnSpPr>
      <xdr:spPr>
        <a:xfrm>
          <a:off x="3038475" y="2771775"/>
          <a:ext cx="2466975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61</xdr:row>
      <xdr:rowOff>123825</xdr:rowOff>
    </xdr:from>
    <xdr:to>
      <xdr:col>7</xdr:col>
      <xdr:colOff>19050</xdr:colOff>
      <xdr:row>61</xdr:row>
      <xdr:rowOff>123825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1337C7C4-02DA-46BC-9513-93F677C703C5}"/>
            </a:ext>
          </a:extLst>
        </xdr:cNvPr>
        <xdr:cNvCxnSpPr/>
      </xdr:nvCxnSpPr>
      <xdr:spPr>
        <a:xfrm>
          <a:off x="3038475" y="2981325"/>
          <a:ext cx="2466975" cy="0"/>
        </a:xfrm>
        <a:prstGeom prst="line">
          <a:avLst/>
        </a:prstGeom>
        <a:ln>
          <a:solidFill>
            <a:srgbClr val="0070C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59</xdr:row>
      <xdr:rowOff>180975</xdr:rowOff>
    </xdr:from>
    <xdr:to>
      <xdr:col>8</xdr:col>
      <xdr:colOff>171450</xdr:colOff>
      <xdr:row>59</xdr:row>
      <xdr:rowOff>180975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B4AAE570-1C08-48B1-A6ED-AB8D0D3969E4}"/>
            </a:ext>
          </a:extLst>
        </xdr:cNvPr>
        <xdr:cNvCxnSpPr/>
      </xdr:nvCxnSpPr>
      <xdr:spPr>
        <a:xfrm>
          <a:off x="5629275" y="2657475"/>
          <a:ext cx="638175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419100</xdr:colOff>
      <xdr:row>59</xdr:row>
      <xdr:rowOff>180975</xdr:rowOff>
    </xdr:from>
    <xdr:to>
      <xdr:col>2</xdr:col>
      <xdr:colOff>447675</xdr:colOff>
      <xdr:row>59</xdr:row>
      <xdr:rowOff>180975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488E2315-D5F5-4732-938C-44909A4D623D}"/>
            </a:ext>
          </a:extLst>
        </xdr:cNvPr>
        <xdr:cNvCxnSpPr/>
      </xdr:nvCxnSpPr>
      <xdr:spPr>
        <a:xfrm>
          <a:off x="2247900" y="2657475"/>
          <a:ext cx="638175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428625</xdr:colOff>
      <xdr:row>59</xdr:row>
      <xdr:rowOff>0</xdr:rowOff>
    </xdr:from>
    <xdr:to>
      <xdr:col>2</xdr:col>
      <xdr:colOff>447675</xdr:colOff>
      <xdr:row>59</xdr:row>
      <xdr:rowOff>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9E72AF62-37E5-43AE-BE96-225ADB7A17B4}"/>
            </a:ext>
          </a:extLst>
        </xdr:cNvPr>
        <xdr:cNvCxnSpPr/>
      </xdr:nvCxnSpPr>
      <xdr:spPr>
        <a:xfrm flipH="1">
          <a:off x="2257425" y="2476500"/>
          <a:ext cx="628650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438150</xdr:colOff>
      <xdr:row>61</xdr:row>
      <xdr:rowOff>0</xdr:rowOff>
    </xdr:from>
    <xdr:to>
      <xdr:col>2</xdr:col>
      <xdr:colOff>457200</xdr:colOff>
      <xdr:row>61</xdr:row>
      <xdr:rowOff>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4FDE81DF-698B-49B4-90B6-80F77154DCF6}"/>
            </a:ext>
          </a:extLst>
        </xdr:cNvPr>
        <xdr:cNvCxnSpPr/>
      </xdr:nvCxnSpPr>
      <xdr:spPr>
        <a:xfrm flipH="1">
          <a:off x="2266950" y="2857500"/>
          <a:ext cx="628650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59</xdr:row>
      <xdr:rowOff>0</xdr:rowOff>
    </xdr:from>
    <xdr:to>
      <xdr:col>8</xdr:col>
      <xdr:colOff>161925</xdr:colOff>
      <xdr:row>59</xdr:row>
      <xdr:rowOff>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F9122B0D-413B-43CA-8367-976B5AFAB3F1}"/>
            </a:ext>
          </a:extLst>
        </xdr:cNvPr>
        <xdr:cNvCxnSpPr/>
      </xdr:nvCxnSpPr>
      <xdr:spPr>
        <a:xfrm flipH="1">
          <a:off x="5629275" y="2476500"/>
          <a:ext cx="628650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61</xdr:row>
      <xdr:rowOff>9525</xdr:rowOff>
    </xdr:from>
    <xdr:to>
      <xdr:col>8</xdr:col>
      <xdr:colOff>161925</xdr:colOff>
      <xdr:row>61</xdr:row>
      <xdr:rowOff>9525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C305684B-A31B-4FB0-B31C-FD37B4AB8161}"/>
            </a:ext>
          </a:extLst>
        </xdr:cNvPr>
        <xdr:cNvCxnSpPr/>
      </xdr:nvCxnSpPr>
      <xdr:spPr>
        <a:xfrm flipH="1">
          <a:off x="5629275" y="2867025"/>
          <a:ext cx="628650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76200</xdr:colOff>
      <xdr:row>59</xdr:row>
      <xdr:rowOff>47625</xdr:rowOff>
    </xdr:from>
    <xdr:ext cx="376834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84FABE-179F-4C32-86A5-69EA3724FE23}"/>
            </a:ext>
          </a:extLst>
        </xdr:cNvPr>
        <xdr:cNvSpPr txBox="1"/>
      </xdr:nvSpPr>
      <xdr:spPr>
        <a:xfrm>
          <a:off x="690033" y="4238625"/>
          <a:ext cx="37683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FF0000"/>
              </a:solidFill>
            </a:rPr>
            <a:t>THI</a:t>
          </a:r>
        </a:p>
      </xdr:txBody>
    </xdr:sp>
    <xdr:clientData/>
  </xdr:oneCellAnchor>
  <xdr:oneCellAnchor>
    <xdr:from>
      <xdr:col>1</xdr:col>
      <xdr:colOff>95250</xdr:colOff>
      <xdr:row>58</xdr:row>
      <xdr:rowOff>57150</xdr:rowOff>
    </xdr:from>
    <xdr:ext cx="422039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DC29172-C121-4A9B-9181-63889A2E9E1B}"/>
            </a:ext>
          </a:extLst>
        </xdr:cNvPr>
        <xdr:cNvSpPr txBox="1"/>
      </xdr:nvSpPr>
      <xdr:spPr>
        <a:xfrm>
          <a:off x="709083" y="4057650"/>
          <a:ext cx="4220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TCO</a:t>
          </a:r>
        </a:p>
      </xdr:txBody>
    </xdr:sp>
    <xdr:clientData/>
  </xdr:oneCellAnchor>
  <xdr:oneCellAnchor>
    <xdr:from>
      <xdr:col>1</xdr:col>
      <xdr:colOff>85725</xdr:colOff>
      <xdr:row>60</xdr:row>
      <xdr:rowOff>47625</xdr:rowOff>
    </xdr:from>
    <xdr:ext cx="422039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1F09132-F2BE-4A96-844C-406549C0BE96}"/>
            </a:ext>
          </a:extLst>
        </xdr:cNvPr>
        <xdr:cNvSpPr txBox="1"/>
      </xdr:nvSpPr>
      <xdr:spPr>
        <a:xfrm>
          <a:off x="699558" y="4429125"/>
          <a:ext cx="4220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TCO</a:t>
          </a:r>
        </a:p>
      </xdr:txBody>
    </xdr:sp>
    <xdr:clientData/>
  </xdr:oneCellAnchor>
  <xdr:oneCellAnchor>
    <xdr:from>
      <xdr:col>8</xdr:col>
      <xdr:colOff>238125</xdr:colOff>
      <xdr:row>58</xdr:row>
      <xdr:rowOff>57150</xdr:rowOff>
    </xdr:from>
    <xdr:ext cx="364139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DFC282-3383-45EE-AAB6-4A726424C57F}"/>
            </a:ext>
          </a:extLst>
        </xdr:cNvPr>
        <xdr:cNvSpPr txBox="1"/>
      </xdr:nvSpPr>
      <xdr:spPr>
        <a:xfrm>
          <a:off x="5148792" y="4057650"/>
          <a:ext cx="3641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TCI</a:t>
          </a:r>
        </a:p>
      </xdr:txBody>
    </xdr:sp>
    <xdr:clientData/>
  </xdr:oneCellAnchor>
  <xdr:oneCellAnchor>
    <xdr:from>
      <xdr:col>8</xdr:col>
      <xdr:colOff>238125</xdr:colOff>
      <xdr:row>60</xdr:row>
      <xdr:rowOff>66675</xdr:rowOff>
    </xdr:from>
    <xdr:ext cx="364139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180C715-5D63-49E4-9717-D695996C5C30}"/>
            </a:ext>
          </a:extLst>
        </xdr:cNvPr>
        <xdr:cNvSpPr txBox="1"/>
      </xdr:nvSpPr>
      <xdr:spPr>
        <a:xfrm>
          <a:off x="5148792" y="4448175"/>
          <a:ext cx="3641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TCI</a:t>
          </a:r>
        </a:p>
      </xdr:txBody>
    </xdr:sp>
    <xdr:clientData/>
  </xdr:oneCellAnchor>
  <xdr:oneCellAnchor>
    <xdr:from>
      <xdr:col>8</xdr:col>
      <xdr:colOff>228600</xdr:colOff>
      <xdr:row>59</xdr:row>
      <xdr:rowOff>57150</xdr:rowOff>
    </xdr:from>
    <xdr:ext cx="434734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7E2015E-94A8-4D9C-8E39-DA758108072A}"/>
            </a:ext>
          </a:extLst>
        </xdr:cNvPr>
        <xdr:cNvSpPr txBox="1"/>
      </xdr:nvSpPr>
      <xdr:spPr>
        <a:xfrm>
          <a:off x="5139267" y="4248150"/>
          <a:ext cx="43473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FF0000"/>
              </a:solidFill>
            </a:rPr>
            <a:t>THO</a:t>
          </a:r>
        </a:p>
      </xdr:txBody>
    </xdr:sp>
    <xdr:clientData/>
  </xdr:oneCellAnchor>
  <xdr:twoCellAnchor>
    <xdr:from>
      <xdr:col>14</xdr:col>
      <xdr:colOff>0</xdr:colOff>
      <xdr:row>58</xdr:row>
      <xdr:rowOff>104775</xdr:rowOff>
    </xdr:from>
    <xdr:to>
      <xdr:col>18</xdr:col>
      <xdr:colOff>28575</xdr:colOff>
      <xdr:row>58</xdr:row>
      <xdr:rowOff>104775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F4C604C2-1205-4539-99FA-A113A7265F69}"/>
            </a:ext>
          </a:extLst>
        </xdr:cNvPr>
        <xdr:cNvCxnSpPr/>
      </xdr:nvCxnSpPr>
      <xdr:spPr>
        <a:xfrm>
          <a:off x="3048000" y="5248275"/>
          <a:ext cx="2466975" cy="0"/>
        </a:xfrm>
        <a:prstGeom prst="line">
          <a:avLst/>
        </a:prstGeom>
        <a:ln>
          <a:solidFill>
            <a:srgbClr val="0070C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59</xdr:row>
      <xdr:rowOff>133350</xdr:rowOff>
    </xdr:from>
    <xdr:to>
      <xdr:col>18</xdr:col>
      <xdr:colOff>28575</xdr:colOff>
      <xdr:row>59</xdr:row>
      <xdr:rowOff>133350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595DB542-6522-4743-A3B0-53EC80DC237F}"/>
            </a:ext>
          </a:extLst>
        </xdr:cNvPr>
        <xdr:cNvCxnSpPr/>
      </xdr:nvCxnSpPr>
      <xdr:spPr>
        <a:xfrm>
          <a:off x="3048000" y="5467350"/>
          <a:ext cx="2466975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60</xdr:row>
      <xdr:rowOff>114300</xdr:rowOff>
    </xdr:from>
    <xdr:to>
      <xdr:col>18</xdr:col>
      <xdr:colOff>28575</xdr:colOff>
      <xdr:row>60</xdr:row>
      <xdr:rowOff>114300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81D9F0C6-6BA6-49C6-B876-BA8C57267EE5}"/>
            </a:ext>
          </a:extLst>
        </xdr:cNvPr>
        <xdr:cNvCxnSpPr/>
      </xdr:nvCxnSpPr>
      <xdr:spPr>
        <a:xfrm>
          <a:off x="3048000" y="5638800"/>
          <a:ext cx="2466975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61</xdr:row>
      <xdr:rowOff>133350</xdr:rowOff>
    </xdr:from>
    <xdr:to>
      <xdr:col>18</xdr:col>
      <xdr:colOff>28575</xdr:colOff>
      <xdr:row>61</xdr:row>
      <xdr:rowOff>133350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829FE8E3-6D57-4541-B68D-D3D4F1321A7B}"/>
            </a:ext>
          </a:extLst>
        </xdr:cNvPr>
        <xdr:cNvCxnSpPr/>
      </xdr:nvCxnSpPr>
      <xdr:spPr>
        <a:xfrm>
          <a:off x="3048000" y="5848350"/>
          <a:ext cx="2466975" cy="0"/>
        </a:xfrm>
        <a:prstGeom prst="line">
          <a:avLst/>
        </a:prstGeom>
        <a:ln>
          <a:solidFill>
            <a:srgbClr val="0070C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152400</xdr:colOff>
      <xdr:row>60</xdr:row>
      <xdr:rowOff>0</xdr:rowOff>
    </xdr:from>
    <xdr:to>
      <xdr:col>19</xdr:col>
      <xdr:colOff>180975</xdr:colOff>
      <xdr:row>60</xdr:row>
      <xdr:rowOff>0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C5ED648B-A00B-4083-85C1-439F712CF565}"/>
            </a:ext>
          </a:extLst>
        </xdr:cNvPr>
        <xdr:cNvCxnSpPr/>
      </xdr:nvCxnSpPr>
      <xdr:spPr>
        <a:xfrm>
          <a:off x="5638800" y="5524500"/>
          <a:ext cx="638175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428625</xdr:colOff>
      <xdr:row>60</xdr:row>
      <xdr:rowOff>0</xdr:rowOff>
    </xdr:from>
    <xdr:to>
      <xdr:col>13</xdr:col>
      <xdr:colOff>457200</xdr:colOff>
      <xdr:row>60</xdr:row>
      <xdr:rowOff>0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435B966D-E785-4696-8EF6-2056937A3E85}"/>
            </a:ext>
          </a:extLst>
        </xdr:cNvPr>
        <xdr:cNvCxnSpPr/>
      </xdr:nvCxnSpPr>
      <xdr:spPr>
        <a:xfrm>
          <a:off x="2257425" y="5524500"/>
          <a:ext cx="638175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85725</xdr:colOff>
      <xdr:row>59</xdr:row>
      <xdr:rowOff>57150</xdr:rowOff>
    </xdr:from>
    <xdr:ext cx="376834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CE377FE-1B36-47D1-82CE-7359B66FF489}"/>
            </a:ext>
          </a:extLst>
        </xdr:cNvPr>
        <xdr:cNvSpPr txBox="1"/>
      </xdr:nvSpPr>
      <xdr:spPr>
        <a:xfrm>
          <a:off x="699558" y="6915150"/>
          <a:ext cx="37683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FF0000"/>
              </a:solidFill>
            </a:rPr>
            <a:t>THI</a:t>
          </a:r>
        </a:p>
      </xdr:txBody>
    </xdr:sp>
    <xdr:clientData/>
  </xdr:oneCellAnchor>
  <xdr:oneCellAnchor>
    <xdr:from>
      <xdr:col>12</xdr:col>
      <xdr:colOff>104775</xdr:colOff>
      <xdr:row>58</xdr:row>
      <xdr:rowOff>66675</xdr:rowOff>
    </xdr:from>
    <xdr:ext cx="364139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7F33DB1-44C4-4A21-AB66-C1D33ED39CF7}"/>
            </a:ext>
          </a:extLst>
        </xdr:cNvPr>
        <xdr:cNvSpPr txBox="1"/>
      </xdr:nvSpPr>
      <xdr:spPr>
        <a:xfrm>
          <a:off x="718608" y="6734175"/>
          <a:ext cx="3641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TCI</a:t>
          </a:r>
        </a:p>
      </xdr:txBody>
    </xdr:sp>
    <xdr:clientData/>
  </xdr:oneCellAnchor>
  <xdr:oneCellAnchor>
    <xdr:from>
      <xdr:col>12</xdr:col>
      <xdr:colOff>95250</xdr:colOff>
      <xdr:row>60</xdr:row>
      <xdr:rowOff>57150</xdr:rowOff>
    </xdr:from>
    <xdr:ext cx="364139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74861D5-FAEC-4567-B063-CB586AF9741F}"/>
            </a:ext>
          </a:extLst>
        </xdr:cNvPr>
        <xdr:cNvSpPr txBox="1"/>
      </xdr:nvSpPr>
      <xdr:spPr>
        <a:xfrm>
          <a:off x="709083" y="7105650"/>
          <a:ext cx="3641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TCI</a:t>
          </a:r>
        </a:p>
      </xdr:txBody>
    </xdr:sp>
    <xdr:clientData/>
  </xdr:oneCellAnchor>
  <xdr:oneCellAnchor>
    <xdr:from>
      <xdr:col>19</xdr:col>
      <xdr:colOff>247650</xdr:colOff>
      <xdr:row>58</xdr:row>
      <xdr:rowOff>66675</xdr:rowOff>
    </xdr:from>
    <xdr:ext cx="422039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1E4822F-99E4-4B20-B9FD-D75EA2CDB277}"/>
            </a:ext>
          </a:extLst>
        </xdr:cNvPr>
        <xdr:cNvSpPr txBox="1"/>
      </xdr:nvSpPr>
      <xdr:spPr>
        <a:xfrm>
          <a:off x="5158317" y="6734175"/>
          <a:ext cx="4220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TCO</a:t>
          </a:r>
        </a:p>
      </xdr:txBody>
    </xdr:sp>
    <xdr:clientData/>
  </xdr:oneCellAnchor>
  <xdr:oneCellAnchor>
    <xdr:from>
      <xdr:col>19</xdr:col>
      <xdr:colOff>247650</xdr:colOff>
      <xdr:row>60</xdr:row>
      <xdr:rowOff>76200</xdr:rowOff>
    </xdr:from>
    <xdr:ext cx="422039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DD76439-7AE3-4894-A695-563372F39357}"/>
            </a:ext>
          </a:extLst>
        </xdr:cNvPr>
        <xdr:cNvSpPr txBox="1"/>
      </xdr:nvSpPr>
      <xdr:spPr>
        <a:xfrm>
          <a:off x="5158317" y="7124700"/>
          <a:ext cx="4220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0070C0"/>
              </a:solidFill>
            </a:rPr>
            <a:t>TCO</a:t>
          </a:r>
        </a:p>
      </xdr:txBody>
    </xdr:sp>
    <xdr:clientData/>
  </xdr:oneCellAnchor>
  <xdr:oneCellAnchor>
    <xdr:from>
      <xdr:col>19</xdr:col>
      <xdr:colOff>238125</xdr:colOff>
      <xdr:row>59</xdr:row>
      <xdr:rowOff>66675</xdr:rowOff>
    </xdr:from>
    <xdr:ext cx="434734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0F0601E-5C38-4BA0-945D-FF5B8F2EA97F}"/>
            </a:ext>
          </a:extLst>
        </xdr:cNvPr>
        <xdr:cNvSpPr txBox="1"/>
      </xdr:nvSpPr>
      <xdr:spPr>
        <a:xfrm>
          <a:off x="5148792" y="6924675"/>
          <a:ext cx="43473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rgbClr val="FF0000"/>
              </a:solidFill>
            </a:rPr>
            <a:t>THO</a:t>
          </a:r>
        </a:p>
      </xdr:txBody>
    </xdr:sp>
    <xdr:clientData/>
  </xdr:oneCellAnchor>
  <xdr:twoCellAnchor>
    <xdr:from>
      <xdr:col>12</xdr:col>
      <xdr:colOff>428625</xdr:colOff>
      <xdr:row>59</xdr:row>
      <xdr:rowOff>0</xdr:rowOff>
    </xdr:from>
    <xdr:to>
      <xdr:col>13</xdr:col>
      <xdr:colOff>457200</xdr:colOff>
      <xdr:row>59</xdr:row>
      <xdr:rowOff>0</xdr:rowOff>
    </xdr:to>
    <xdr:cxnSp macro="">
      <xdr:nvCxnSpPr>
        <xdr:cNvPr id="50" name="Straight Arrow Connector 49">
          <a:extLst>
            <a:ext uri="{FF2B5EF4-FFF2-40B4-BE49-F238E27FC236}">
              <a16:creationId xmlns:a16="http://schemas.microsoft.com/office/drawing/2014/main" id="{0B1A3A5D-A7D1-47B2-AF20-FB0AAA02E384}"/>
            </a:ext>
          </a:extLst>
        </xdr:cNvPr>
        <xdr:cNvCxnSpPr/>
      </xdr:nvCxnSpPr>
      <xdr:spPr>
        <a:xfrm>
          <a:off x="2257425" y="5334000"/>
          <a:ext cx="638175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419100</xdr:colOff>
      <xdr:row>61</xdr:row>
      <xdr:rowOff>9525</xdr:rowOff>
    </xdr:from>
    <xdr:to>
      <xdr:col>13</xdr:col>
      <xdr:colOff>447675</xdr:colOff>
      <xdr:row>61</xdr:row>
      <xdr:rowOff>9525</xdr:rowOff>
    </xdr:to>
    <xdr:cxnSp macro="">
      <xdr:nvCxnSpPr>
        <xdr:cNvPr id="51" name="Straight Arrow Connector 50">
          <a:extLst>
            <a:ext uri="{FF2B5EF4-FFF2-40B4-BE49-F238E27FC236}">
              <a16:creationId xmlns:a16="http://schemas.microsoft.com/office/drawing/2014/main" id="{22A09518-BAF8-4D5F-A119-FFD8A52A9629}"/>
            </a:ext>
          </a:extLst>
        </xdr:cNvPr>
        <xdr:cNvCxnSpPr/>
      </xdr:nvCxnSpPr>
      <xdr:spPr>
        <a:xfrm>
          <a:off x="2247900" y="5724525"/>
          <a:ext cx="638175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152400</xdr:colOff>
      <xdr:row>59</xdr:row>
      <xdr:rowOff>9525</xdr:rowOff>
    </xdr:from>
    <xdr:to>
      <xdr:col>19</xdr:col>
      <xdr:colOff>180975</xdr:colOff>
      <xdr:row>59</xdr:row>
      <xdr:rowOff>9525</xdr:rowOff>
    </xdr:to>
    <xdr:cxnSp macro="">
      <xdr:nvCxnSpPr>
        <xdr:cNvPr id="52" name="Straight Arrow Connector 51">
          <a:extLst>
            <a:ext uri="{FF2B5EF4-FFF2-40B4-BE49-F238E27FC236}">
              <a16:creationId xmlns:a16="http://schemas.microsoft.com/office/drawing/2014/main" id="{07C3EEE3-EEDA-4C26-8E2C-2EB25AFDFA8F}"/>
            </a:ext>
          </a:extLst>
        </xdr:cNvPr>
        <xdr:cNvCxnSpPr/>
      </xdr:nvCxnSpPr>
      <xdr:spPr>
        <a:xfrm>
          <a:off x="5638800" y="5343525"/>
          <a:ext cx="638175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152400</xdr:colOff>
      <xdr:row>61</xdr:row>
      <xdr:rowOff>9525</xdr:rowOff>
    </xdr:from>
    <xdr:to>
      <xdr:col>19</xdr:col>
      <xdr:colOff>180975</xdr:colOff>
      <xdr:row>61</xdr:row>
      <xdr:rowOff>9525</xdr:rowOff>
    </xdr:to>
    <xdr:cxnSp macro="">
      <xdr:nvCxnSpPr>
        <xdr:cNvPr id="53" name="Straight Arrow Connector 52">
          <a:extLst>
            <a:ext uri="{FF2B5EF4-FFF2-40B4-BE49-F238E27FC236}">
              <a16:creationId xmlns:a16="http://schemas.microsoft.com/office/drawing/2014/main" id="{3EA3BABD-31EE-4760-B38C-E5A785661184}"/>
            </a:ext>
          </a:extLst>
        </xdr:cNvPr>
        <xdr:cNvCxnSpPr/>
      </xdr:nvCxnSpPr>
      <xdr:spPr>
        <a:xfrm>
          <a:off x="5638800" y="5724525"/>
          <a:ext cx="638175" cy="0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LMTD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4F6E1-DB3E-42BF-B81F-2DDA58C2C08A}">
  <dimension ref="A1:D85"/>
  <sheetViews>
    <sheetView showGridLines="0" workbookViewId="0"/>
  </sheetViews>
  <sheetFormatPr defaultRowHeight="15" x14ac:dyDescent="0.25"/>
  <cols>
    <col min="1" max="6" width="35.7109375" customWidth="1"/>
  </cols>
  <sheetData>
    <row r="1" spans="1:4" x14ac:dyDescent="0.25">
      <c r="A1" s="2" t="s">
        <v>142</v>
      </c>
      <c r="B1" s="2"/>
      <c r="C1" s="2"/>
      <c r="D1" s="2"/>
    </row>
    <row r="2" spans="1:4" x14ac:dyDescent="0.25">
      <c r="A2" s="2" t="s">
        <v>130</v>
      </c>
      <c r="B2" s="2"/>
      <c r="C2" s="2"/>
      <c r="D2" s="2"/>
    </row>
    <row r="3" spans="1:4" x14ac:dyDescent="0.25">
      <c r="A3" s="2"/>
      <c r="B3" s="2"/>
      <c r="C3" s="2"/>
      <c r="D3" s="2"/>
    </row>
    <row r="4" spans="1:4" x14ac:dyDescent="0.25">
      <c r="A4" s="2" t="s">
        <v>96</v>
      </c>
      <c r="B4" s="3">
        <v>43564.882303240738</v>
      </c>
      <c r="C4" s="4">
        <v>43564.882303240738</v>
      </c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2" t="s">
        <v>71</v>
      </c>
      <c r="B7" s="2"/>
      <c r="C7" s="2"/>
      <c r="D7" s="2"/>
    </row>
    <row r="8" spans="1:4" x14ac:dyDescent="0.25">
      <c r="A8" s="2"/>
      <c r="B8" s="2"/>
      <c r="C8" s="2"/>
      <c r="D8" s="2"/>
    </row>
    <row r="9" spans="1:4" x14ac:dyDescent="0.25">
      <c r="A9" s="2" t="s">
        <v>72</v>
      </c>
      <c r="B9" s="2"/>
      <c r="C9" s="2"/>
      <c r="D9" s="2"/>
    </row>
    <row r="10" spans="1:4" x14ac:dyDescent="0.25">
      <c r="A10" s="2" t="s">
        <v>73</v>
      </c>
      <c r="B10" s="2"/>
      <c r="C10" s="2"/>
      <c r="D10" s="2"/>
    </row>
    <row r="11" spans="1:4" x14ac:dyDescent="0.25">
      <c r="A11" s="2" t="s">
        <v>120</v>
      </c>
      <c r="B11" s="2"/>
      <c r="C11" s="2"/>
      <c r="D11" s="2"/>
    </row>
    <row r="12" spans="1:4" x14ac:dyDescent="0.25">
      <c r="A12" s="2" t="s">
        <v>74</v>
      </c>
      <c r="B12" s="2"/>
      <c r="C12" s="2"/>
      <c r="D12" s="2"/>
    </row>
    <row r="13" spans="1:4" x14ac:dyDescent="0.25">
      <c r="A13" s="2" t="s">
        <v>75</v>
      </c>
      <c r="B13" s="2"/>
      <c r="C13" s="2"/>
      <c r="D13" s="2"/>
    </row>
    <row r="14" spans="1:4" x14ac:dyDescent="0.25">
      <c r="A14" s="2" t="s">
        <v>76</v>
      </c>
      <c r="B14" s="2"/>
      <c r="C14" s="2"/>
      <c r="D14" s="2"/>
    </row>
    <row r="15" spans="1:4" x14ac:dyDescent="0.25">
      <c r="A15" s="2" t="s">
        <v>77</v>
      </c>
      <c r="B15" s="2"/>
      <c r="C15" s="2"/>
      <c r="D15" s="2"/>
    </row>
    <row r="16" spans="1:4" x14ac:dyDescent="0.25">
      <c r="A16" s="2" t="s">
        <v>78</v>
      </c>
      <c r="B16" s="2"/>
      <c r="C16" s="2"/>
      <c r="D16" s="2"/>
    </row>
    <row r="17" spans="1:4" x14ac:dyDescent="0.25">
      <c r="A17" s="2" t="s">
        <v>121</v>
      </c>
      <c r="B17" s="2"/>
      <c r="C17" s="2"/>
      <c r="D17" s="2"/>
    </row>
    <row r="18" spans="1:4" x14ac:dyDescent="0.25">
      <c r="A18" s="2" t="s">
        <v>122</v>
      </c>
      <c r="B18" s="2"/>
      <c r="C18" s="2"/>
      <c r="D18" s="2"/>
    </row>
    <row r="19" spans="1:4" x14ac:dyDescent="0.25">
      <c r="A19" s="2" t="s">
        <v>79</v>
      </c>
      <c r="B19" s="2"/>
      <c r="C19" s="2"/>
      <c r="D19" s="2"/>
    </row>
    <row r="20" spans="1:4" x14ac:dyDescent="0.25">
      <c r="A20" s="2" t="s">
        <v>123</v>
      </c>
      <c r="B20" s="2"/>
      <c r="C20" s="2"/>
      <c r="D20" s="2"/>
    </row>
    <row r="21" spans="1:4" x14ac:dyDescent="0.25">
      <c r="A21" s="2" t="s">
        <v>124</v>
      </c>
      <c r="B21" s="2"/>
      <c r="C21" s="2"/>
      <c r="D21" s="2"/>
    </row>
    <row r="22" spans="1:4" x14ac:dyDescent="0.25">
      <c r="A22" s="2" t="s">
        <v>125</v>
      </c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 t="s">
        <v>80</v>
      </c>
      <c r="B24" s="2"/>
      <c r="C24" s="2"/>
      <c r="D24" s="2"/>
    </row>
    <row r="25" spans="1:4" x14ac:dyDescent="0.25">
      <c r="A25" s="2" t="s">
        <v>81</v>
      </c>
      <c r="B25" s="2"/>
      <c r="C25" s="2"/>
      <c r="D25" s="2"/>
    </row>
    <row r="26" spans="1:4" x14ac:dyDescent="0.25">
      <c r="A26" s="2" t="s">
        <v>98</v>
      </c>
      <c r="B26" s="2"/>
      <c r="C26" s="2"/>
      <c r="D26" s="2"/>
    </row>
    <row r="27" spans="1:4" x14ac:dyDescent="0.25">
      <c r="A27" s="2" t="s">
        <v>143</v>
      </c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 t="s">
        <v>82</v>
      </c>
      <c r="B29" s="2" t="s">
        <v>99</v>
      </c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 t="s">
        <v>83</v>
      </c>
      <c r="B31" s="5" t="s">
        <v>149</v>
      </c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 t="s">
        <v>100</v>
      </c>
      <c r="B33" s="7" t="s">
        <v>101</v>
      </c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 t="s">
        <v>84</v>
      </c>
      <c r="B35" s="6">
        <v>40083.333778257998</v>
      </c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 t="s">
        <v>85</v>
      </c>
      <c r="B37" s="6">
        <v>40083.333333333001</v>
      </c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 t="s">
        <v>102</v>
      </c>
      <c r="B39" s="6">
        <v>9.9999999999999995E-7</v>
      </c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 t="s">
        <v>86</v>
      </c>
      <c r="B41" s="6">
        <v>1.8189894035459001E-12</v>
      </c>
      <c r="C41" s="2"/>
      <c r="D41" s="2"/>
    </row>
    <row r="42" spans="1:4" x14ac:dyDescent="0.25">
      <c r="A42" s="2"/>
      <c r="B42" s="2"/>
      <c r="C42" s="2"/>
      <c r="D42" s="2"/>
    </row>
    <row r="43" spans="1:4" x14ac:dyDescent="0.25">
      <c r="A43" s="2" t="s">
        <v>87</v>
      </c>
      <c r="B43" s="2" t="s">
        <v>97</v>
      </c>
      <c r="C43" s="2"/>
      <c r="D43" s="2"/>
    </row>
    <row r="44" spans="1:4" x14ac:dyDescent="0.25">
      <c r="A44" s="2"/>
      <c r="B44" s="2"/>
      <c r="C44" s="2"/>
      <c r="D44" s="2"/>
    </row>
    <row r="45" spans="1:4" x14ac:dyDescent="0.25">
      <c r="A45" s="2" t="s">
        <v>88</v>
      </c>
      <c r="B45" s="2" t="s">
        <v>118</v>
      </c>
      <c r="C45" s="2"/>
      <c r="D45" s="2"/>
    </row>
    <row r="46" spans="1:4" x14ac:dyDescent="0.25">
      <c r="A46" s="2"/>
      <c r="B46" s="2"/>
      <c r="C46" s="2"/>
      <c r="D46" s="2"/>
    </row>
    <row r="47" spans="1:4" x14ac:dyDescent="0.25">
      <c r="A47" s="2" t="s">
        <v>89</v>
      </c>
      <c r="B47" s="6">
        <v>422</v>
      </c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 t="s">
        <v>90</v>
      </c>
      <c r="B49" s="6">
        <v>21</v>
      </c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 t="s">
        <v>91</v>
      </c>
      <c r="B51" s="6">
        <v>0</v>
      </c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 t="s">
        <v>92</v>
      </c>
      <c r="B53" s="2" t="s">
        <v>131</v>
      </c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 t="s">
        <v>93</v>
      </c>
      <c r="B55" s="2"/>
      <c r="C55" s="2"/>
      <c r="D55" s="2"/>
    </row>
    <row r="56" spans="1:4" x14ac:dyDescent="0.25">
      <c r="A56" s="2"/>
      <c r="B56" s="2"/>
      <c r="C56" s="2"/>
      <c r="D56" s="2"/>
    </row>
    <row r="57" spans="1:4" x14ac:dyDescent="0.25">
      <c r="A57" s="2" t="s">
        <v>94</v>
      </c>
      <c r="B57" s="2"/>
      <c r="C57" s="2"/>
      <c r="D57" s="2"/>
    </row>
    <row r="58" spans="1:4" x14ac:dyDescent="0.25">
      <c r="A58" s="2" t="s">
        <v>150</v>
      </c>
      <c r="B58" s="2"/>
      <c r="C58" s="2"/>
      <c r="D58" s="2"/>
    </row>
    <row r="59" spans="1:4" x14ac:dyDescent="0.25">
      <c r="A59" s="2" t="s">
        <v>119</v>
      </c>
      <c r="B59" s="2"/>
      <c r="C59" s="2"/>
      <c r="D59" s="2"/>
    </row>
    <row r="60" spans="1:4" x14ac:dyDescent="0.25">
      <c r="A60" s="2" t="s">
        <v>103</v>
      </c>
      <c r="B60" s="2"/>
      <c r="C60" s="2"/>
      <c r="D60" s="2"/>
    </row>
    <row r="61" spans="1:4" x14ac:dyDescent="0.25">
      <c r="A61" s="2"/>
      <c r="B61" s="2"/>
      <c r="C61" s="2"/>
      <c r="D61" s="2"/>
    </row>
    <row r="62" spans="1:4" x14ac:dyDescent="0.25">
      <c r="A62" s="2" t="s">
        <v>104</v>
      </c>
      <c r="B62" s="2"/>
      <c r="C62" s="2"/>
      <c r="D62" s="2"/>
    </row>
    <row r="63" spans="1:4" x14ac:dyDescent="0.25">
      <c r="A63" s="2"/>
      <c r="B63" s="2"/>
      <c r="C63" s="2"/>
      <c r="D63" s="2"/>
    </row>
    <row r="64" spans="1:4" x14ac:dyDescent="0.25">
      <c r="A64" s="2" t="s">
        <v>105</v>
      </c>
      <c r="B64" s="2"/>
      <c r="C64" s="2"/>
      <c r="D64" s="2"/>
    </row>
    <row r="65" spans="1:4" x14ac:dyDescent="0.25">
      <c r="A65" s="2" t="s">
        <v>107</v>
      </c>
      <c r="B65" s="2"/>
      <c r="C65" s="2"/>
      <c r="D65" s="2"/>
    </row>
    <row r="66" spans="1:4" x14ac:dyDescent="0.25">
      <c r="A66" s="2" t="s">
        <v>108</v>
      </c>
      <c r="B66" s="2"/>
      <c r="C66" s="2"/>
      <c r="D66" s="2"/>
    </row>
    <row r="67" spans="1:4" x14ac:dyDescent="0.25">
      <c r="A67" s="2" t="s">
        <v>109</v>
      </c>
      <c r="B67" s="2"/>
      <c r="C67" s="2"/>
      <c r="D67" s="2"/>
    </row>
    <row r="68" spans="1:4" x14ac:dyDescent="0.25">
      <c r="A68" s="2" t="s">
        <v>110</v>
      </c>
      <c r="B68" s="2"/>
      <c r="C68" s="2"/>
      <c r="D68" s="2"/>
    </row>
    <row r="69" spans="1:4" x14ac:dyDescent="0.25">
      <c r="A69" s="2" t="s">
        <v>111</v>
      </c>
      <c r="B69" s="2"/>
      <c r="C69" s="2"/>
      <c r="D69" s="2"/>
    </row>
    <row r="70" spans="1:4" x14ac:dyDescent="0.25">
      <c r="A70" s="2" t="s">
        <v>112</v>
      </c>
      <c r="B70" s="2"/>
      <c r="C70" s="2"/>
      <c r="D70" s="2"/>
    </row>
    <row r="71" spans="1:4" x14ac:dyDescent="0.25">
      <c r="A71" s="2" t="s">
        <v>113</v>
      </c>
      <c r="B71" s="2"/>
      <c r="C71" s="2"/>
      <c r="D71" s="2"/>
    </row>
    <row r="72" spans="1:4" x14ac:dyDescent="0.25">
      <c r="A72" s="2" t="s">
        <v>106</v>
      </c>
      <c r="B72" s="2"/>
      <c r="C72" s="2"/>
      <c r="D72" s="2"/>
    </row>
    <row r="73" spans="1:4" x14ac:dyDescent="0.25">
      <c r="A73" s="2"/>
      <c r="B73" s="2"/>
      <c r="C73" s="2"/>
      <c r="D73" s="2"/>
    </row>
    <row r="74" spans="1:4" x14ac:dyDescent="0.25">
      <c r="A74" s="2" t="s">
        <v>114</v>
      </c>
      <c r="B74" s="2"/>
      <c r="C74" s="2"/>
      <c r="D74" s="2"/>
    </row>
    <row r="75" spans="1:4" x14ac:dyDescent="0.25">
      <c r="A75" s="2"/>
      <c r="B75" s="2"/>
      <c r="C75" s="2"/>
      <c r="D75" s="2"/>
    </row>
    <row r="76" spans="1:4" x14ac:dyDescent="0.25">
      <c r="A76" s="2" t="s">
        <v>105</v>
      </c>
      <c r="B76" s="2"/>
      <c r="C76" s="2"/>
      <c r="D76" s="2"/>
    </row>
    <row r="77" spans="1:4" x14ac:dyDescent="0.25">
      <c r="A77" s="2" t="s">
        <v>115</v>
      </c>
      <c r="B77" s="2"/>
      <c r="C77" s="2"/>
      <c r="D77" s="2"/>
    </row>
    <row r="78" spans="1:4" x14ac:dyDescent="0.25">
      <c r="A78" s="2" t="s">
        <v>144</v>
      </c>
      <c r="B78" s="2" t="s">
        <v>145</v>
      </c>
      <c r="C78" s="2" t="s">
        <v>146</v>
      </c>
      <c r="D78" s="2"/>
    </row>
    <row r="79" spans="1:4" x14ac:dyDescent="0.25">
      <c r="A79" s="2"/>
      <c r="B79" s="2"/>
      <c r="C79" s="2"/>
      <c r="D79" s="2"/>
    </row>
    <row r="80" spans="1:4" x14ac:dyDescent="0.25">
      <c r="A80" s="2" t="s">
        <v>105</v>
      </c>
      <c r="B80" s="2"/>
      <c r="C80" s="2"/>
      <c r="D80" s="2"/>
    </row>
    <row r="81" spans="1:4" x14ac:dyDescent="0.25">
      <c r="A81" s="2" t="s">
        <v>116</v>
      </c>
      <c r="B81" s="2"/>
      <c r="C81" s="2"/>
      <c r="D81" s="2"/>
    </row>
    <row r="82" spans="1:4" x14ac:dyDescent="0.25">
      <c r="A82" s="2" t="s">
        <v>126</v>
      </c>
      <c r="B82" s="2" t="s">
        <v>117</v>
      </c>
      <c r="C82" s="2" t="s">
        <v>144</v>
      </c>
      <c r="D82" s="2" t="s">
        <v>147</v>
      </c>
    </row>
    <row r="83" spans="1:4" x14ac:dyDescent="0.25">
      <c r="A83" s="2" t="s">
        <v>148</v>
      </c>
      <c r="B83" s="2"/>
      <c r="C83" s="2"/>
      <c r="D83" s="2"/>
    </row>
    <row r="84" spans="1:4" x14ac:dyDescent="0.25">
      <c r="A84" s="2"/>
      <c r="B84" s="2"/>
      <c r="C84" s="2"/>
      <c r="D84" s="2"/>
    </row>
    <row r="85" spans="1:4" x14ac:dyDescent="0.25">
      <c r="A85" s="2" t="s">
        <v>95</v>
      </c>
      <c r="B85" s="2"/>
      <c r="C85" s="2"/>
      <c r="D8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DEB67-4AC2-4332-BE76-09A66642F36D}">
  <sheetPr codeName="Sheet2"/>
  <dimension ref="A1:U64"/>
  <sheetViews>
    <sheetView tabSelected="1" zoomScale="90" zoomScaleNormal="90" workbookViewId="0">
      <selection activeCell="A65" sqref="A65"/>
    </sheetView>
  </sheetViews>
  <sheetFormatPr defaultRowHeight="15" x14ac:dyDescent="0.25"/>
  <cols>
    <col min="1" max="1" width="4" customWidth="1"/>
    <col min="2" max="2" width="12.85546875" bestFit="1" customWidth="1"/>
    <col min="5" max="5" width="9.28515625" bestFit="1" customWidth="1"/>
    <col min="6" max="6" width="13.7109375" customWidth="1"/>
    <col min="13" max="13" width="9.28515625" bestFit="1" customWidth="1"/>
    <col min="16" max="16" width="9.28515625" bestFit="1" customWidth="1"/>
  </cols>
  <sheetData>
    <row r="1" spans="1:21" ht="21" x14ac:dyDescent="0.35">
      <c r="A1" s="11" t="s">
        <v>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21" ht="21" x14ac:dyDescent="0.35">
      <c r="A2" s="10" t="s">
        <v>139</v>
      </c>
      <c r="B2" s="10"/>
      <c r="C2" s="10"/>
      <c r="D2" s="10"/>
      <c r="E2" s="10"/>
      <c r="F2" s="10"/>
      <c r="G2" s="10"/>
      <c r="H2" s="10"/>
      <c r="I2" s="10"/>
      <c r="K2" s="22" t="s">
        <v>155</v>
      </c>
      <c r="L2" s="10"/>
    </row>
    <row r="3" spans="1:21" ht="21" x14ac:dyDescent="0.35">
      <c r="A3" s="10" t="s">
        <v>132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21" ht="21" x14ac:dyDescent="0.35">
      <c r="A4" s="10" t="s">
        <v>133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21" ht="21" x14ac:dyDescent="0.35">
      <c r="A5" s="10" t="s">
        <v>140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21" ht="21" x14ac:dyDescent="0.35">
      <c r="A6" s="10" t="s">
        <v>134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21" ht="21" x14ac:dyDescent="0.35">
      <c r="A7" s="10" t="s">
        <v>135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21" ht="21" x14ac:dyDescent="0.35">
      <c r="A8" s="10" t="s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10" spans="1:21" ht="18.75" x14ac:dyDescent="0.3">
      <c r="A10" s="19" t="s">
        <v>39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8.75" x14ac:dyDescent="0.3">
      <c r="A11" s="14" t="s">
        <v>57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8.75" x14ac:dyDescent="0.3">
      <c r="A12" s="14" t="s">
        <v>40</v>
      </c>
      <c r="B12" s="14"/>
      <c r="C12" s="14"/>
      <c r="D12" s="14"/>
      <c r="E12" s="14"/>
      <c r="F12" s="14"/>
      <c r="G12" s="14"/>
      <c r="H12" s="14"/>
      <c r="I12" s="14"/>
      <c r="J12" s="14"/>
      <c r="K12" s="22" t="s">
        <v>154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8.75" x14ac:dyDescent="0.3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8.75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8.75" x14ac:dyDescent="0.3">
      <c r="A15" s="14"/>
      <c r="B15" s="14" t="s">
        <v>58</v>
      </c>
      <c r="C15" s="14"/>
      <c r="D15" s="14"/>
      <c r="E15" s="14"/>
      <c r="F15" s="14"/>
      <c r="G15" s="14" t="s">
        <v>60</v>
      </c>
      <c r="H15" s="14"/>
      <c r="I15" s="14"/>
      <c r="J15" s="14"/>
      <c r="K15" s="14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8.75" x14ac:dyDescent="0.3">
      <c r="A16" s="14"/>
      <c r="B16" s="15">
        <v>185</v>
      </c>
      <c r="C16" s="14"/>
      <c r="D16" s="14"/>
      <c r="E16" s="14"/>
      <c r="F16" s="14"/>
      <c r="G16" s="15">
        <v>50</v>
      </c>
      <c r="H16" s="14"/>
      <c r="I16" s="14"/>
      <c r="J16" s="14"/>
      <c r="K16" s="14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8.75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8.75" x14ac:dyDescent="0.3">
      <c r="A18" s="14"/>
      <c r="B18" s="14" t="s">
        <v>59</v>
      </c>
      <c r="C18" s="14"/>
      <c r="D18" s="14"/>
      <c r="E18" s="14"/>
      <c r="F18" s="14"/>
      <c r="G18" s="14" t="s">
        <v>61</v>
      </c>
      <c r="H18" s="14"/>
      <c r="I18" s="14"/>
      <c r="J18" s="14"/>
      <c r="K18" s="14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8.75" x14ac:dyDescent="0.3">
      <c r="A19" s="14"/>
      <c r="B19" s="15">
        <v>140</v>
      </c>
      <c r="C19" s="14"/>
      <c r="D19" s="14"/>
      <c r="E19" s="14"/>
      <c r="F19" s="14"/>
      <c r="G19" s="16">
        <v>95</v>
      </c>
      <c r="H19" s="17" t="s">
        <v>16</v>
      </c>
      <c r="I19" s="18" t="str">
        <f>[1]!WB(WBFREEtco,"&lt;=",J19)</f>
        <v>=&lt;=</v>
      </c>
      <c r="J19" s="15">
        <v>95</v>
      </c>
      <c r="K19" s="14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8.75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8.75" x14ac:dyDescent="0.3">
      <c r="A21" s="14"/>
      <c r="B21" s="14" t="s">
        <v>7</v>
      </c>
      <c r="C21" s="14"/>
      <c r="D21" s="14"/>
      <c r="E21" s="14"/>
      <c r="F21" s="14"/>
      <c r="G21" s="14" t="s">
        <v>8</v>
      </c>
      <c r="H21" s="14"/>
      <c r="I21" s="14"/>
      <c r="J21" s="14"/>
      <c r="K21" s="14"/>
      <c r="N21" s="12"/>
      <c r="O21" s="12"/>
      <c r="Q21" s="13" t="s">
        <v>11</v>
      </c>
      <c r="R21" s="12"/>
      <c r="S21" s="12"/>
      <c r="T21" s="12"/>
      <c r="U21" s="12"/>
    </row>
    <row r="22" spans="1:21" ht="18.75" x14ac:dyDescent="0.3">
      <c r="A22" s="14"/>
      <c r="B22" s="14" t="s">
        <v>62</v>
      </c>
      <c r="C22" s="14"/>
      <c r="D22" s="14"/>
      <c r="E22" s="14"/>
      <c r="F22" s="14"/>
      <c r="G22" s="14" t="s">
        <v>63</v>
      </c>
      <c r="H22" s="14"/>
      <c r="I22" s="14"/>
      <c r="J22" s="14"/>
      <c r="K22" s="14"/>
      <c r="L22" s="12"/>
      <c r="N22" s="12"/>
      <c r="O22" s="12"/>
      <c r="Q22" s="13" t="s">
        <v>9</v>
      </c>
      <c r="R22" s="12"/>
      <c r="S22" s="12"/>
      <c r="T22" s="12"/>
      <c r="U22" s="12"/>
    </row>
    <row r="23" spans="1:21" ht="18.75" x14ac:dyDescent="0.3">
      <c r="A23" s="14"/>
      <c r="B23" s="9">
        <f>B16-G19</f>
        <v>90</v>
      </c>
      <c r="C23" s="14"/>
      <c r="D23" s="14"/>
      <c r="E23" s="14"/>
      <c r="F23" s="14"/>
      <c r="G23" s="9">
        <f>B19-G16</f>
        <v>90</v>
      </c>
      <c r="H23" s="14"/>
      <c r="I23" s="14"/>
      <c r="J23" s="14"/>
      <c r="K23" s="14"/>
      <c r="L23" s="12"/>
      <c r="N23" s="12"/>
      <c r="O23" s="12"/>
      <c r="Q23" s="13" t="s">
        <v>10</v>
      </c>
      <c r="R23" s="12"/>
      <c r="S23" s="12"/>
      <c r="T23" s="12"/>
      <c r="U23" s="12"/>
    </row>
    <row r="24" spans="1:21" ht="18.75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U24" s="12"/>
    </row>
    <row r="25" spans="1:21" ht="21" x14ac:dyDescent="0.35">
      <c r="A25" s="12"/>
      <c r="B25" s="11" t="s">
        <v>136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4"/>
      <c r="T25" s="12"/>
      <c r="U25" s="12"/>
    </row>
    <row r="26" spans="1:21" ht="21" x14ac:dyDescent="0.35">
      <c r="A26" s="12"/>
      <c r="B26" s="11" t="s">
        <v>137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4"/>
      <c r="T26" s="12"/>
      <c r="U26" s="12"/>
    </row>
    <row r="27" spans="1:21" ht="21" x14ac:dyDescent="0.35">
      <c r="A27" s="12"/>
      <c r="B27" s="11" t="s">
        <v>138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4"/>
      <c r="T27" s="12"/>
      <c r="U27" s="12"/>
    </row>
    <row r="28" spans="1:21" ht="18.75" x14ac:dyDescent="0.3">
      <c r="A28" s="12"/>
      <c r="B28" s="14" t="s">
        <v>0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2"/>
      <c r="U28" s="12"/>
    </row>
    <row r="29" spans="1:21" ht="18.75" x14ac:dyDescent="0.3">
      <c r="A29" s="12"/>
      <c r="B29" s="9">
        <f>[1]!WBLMTD(B23,G23)</f>
        <v>90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2"/>
      <c r="U29" s="12"/>
    </row>
    <row r="30" spans="1:21" ht="18.75" x14ac:dyDescent="0.3">
      <c r="A30" s="12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2"/>
      <c r="U30" s="12"/>
    </row>
    <row r="31" spans="1:21" ht="18.75" x14ac:dyDescent="0.3">
      <c r="A31" s="12"/>
      <c r="B31" s="14" t="s">
        <v>64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 t="s">
        <v>65</v>
      </c>
      <c r="N31" s="14"/>
      <c r="O31" s="14"/>
      <c r="P31" s="14"/>
      <c r="Q31" s="14"/>
      <c r="R31" s="14"/>
      <c r="S31" s="14"/>
      <c r="T31" s="12"/>
      <c r="U31" s="12"/>
    </row>
    <row r="32" spans="1:21" ht="18.75" x14ac:dyDescent="0.3">
      <c r="A32" s="12"/>
      <c r="B32" s="15">
        <v>120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6">
        <v>154.16666666666666</v>
      </c>
      <c r="N32" s="18" t="str">
        <f>[1]!WB(M32,"&lt;=",O32)</f>
        <v>&lt;=</v>
      </c>
      <c r="O32" s="14">
        <v>155</v>
      </c>
      <c r="Q32" s="14"/>
      <c r="R32" s="14"/>
      <c r="S32" s="14"/>
      <c r="T32" s="12"/>
      <c r="U32" s="12"/>
    </row>
    <row r="33" spans="1:21" ht="18.75" x14ac:dyDescent="0.3">
      <c r="A33" s="12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2"/>
      <c r="U33" s="12"/>
    </row>
    <row r="34" spans="1:21" ht="18.75" x14ac:dyDescent="0.3">
      <c r="A34" s="12"/>
      <c r="B34" s="14" t="s">
        <v>67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N34" s="14"/>
      <c r="O34" s="14"/>
      <c r="P34" s="14"/>
      <c r="Q34" s="14"/>
      <c r="R34" s="14"/>
      <c r="S34" s="14"/>
      <c r="T34" s="12"/>
      <c r="U34" s="12"/>
    </row>
    <row r="35" spans="1:21" ht="18.75" x14ac:dyDescent="0.3">
      <c r="A35" s="12"/>
      <c r="B35" s="15">
        <v>50000</v>
      </c>
      <c r="C35" s="14"/>
      <c r="D35" s="14"/>
      <c r="E35" s="14"/>
      <c r="F35" s="14"/>
      <c r="G35" s="14"/>
      <c r="H35" s="14"/>
      <c r="I35" s="15">
        <v>0.74</v>
      </c>
      <c r="J35" s="14" t="s">
        <v>141</v>
      </c>
      <c r="K35" s="14"/>
      <c r="L35" s="14"/>
      <c r="N35" s="14"/>
      <c r="O35" s="14"/>
      <c r="P35" s="14"/>
      <c r="Q35" s="14"/>
      <c r="R35" s="14"/>
      <c r="S35" s="14"/>
      <c r="T35" s="12"/>
      <c r="U35" s="12"/>
    </row>
    <row r="36" spans="1:21" ht="18.75" x14ac:dyDescent="0.3">
      <c r="A36" s="12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N36" s="14"/>
      <c r="O36" s="14"/>
      <c r="P36" s="14"/>
      <c r="Q36" s="14"/>
      <c r="R36" s="14"/>
      <c r="S36" s="14"/>
      <c r="T36" s="12"/>
      <c r="U36" s="12"/>
    </row>
    <row r="37" spans="1:21" ht="18.75" x14ac:dyDescent="0.3">
      <c r="A37" s="12"/>
      <c r="B37" s="14" t="s">
        <v>68</v>
      </c>
      <c r="C37" s="14"/>
      <c r="D37" s="14"/>
      <c r="E37" s="14"/>
      <c r="F37" s="14"/>
      <c r="G37" s="14"/>
      <c r="H37" s="14"/>
      <c r="I37" s="14" t="s">
        <v>66</v>
      </c>
      <c r="J37" s="14"/>
      <c r="K37" s="14"/>
      <c r="L37" s="14"/>
      <c r="N37" s="14"/>
      <c r="O37" s="14"/>
      <c r="P37" s="14"/>
      <c r="Q37" s="14"/>
      <c r="R37" s="14"/>
      <c r="S37" s="14"/>
      <c r="T37" s="12"/>
      <c r="U37" s="12"/>
    </row>
    <row r="38" spans="1:21" ht="18.75" x14ac:dyDescent="0.3">
      <c r="A38" s="12"/>
      <c r="B38" s="16">
        <v>37000</v>
      </c>
      <c r="C38" s="18" t="s">
        <v>16</v>
      </c>
      <c r="D38" s="18" t="str">
        <f>[1]!WB(B38,"&lt;=",E38)</f>
        <v>&lt;=</v>
      </c>
      <c r="E38" s="15">
        <v>43000</v>
      </c>
      <c r="F38" s="14"/>
      <c r="G38" s="14"/>
      <c r="H38" s="14"/>
      <c r="I38" s="15">
        <v>1</v>
      </c>
      <c r="J38" s="14"/>
      <c r="K38" s="14"/>
      <c r="L38" s="14"/>
      <c r="N38" s="14"/>
      <c r="O38" s="14"/>
      <c r="P38" s="14"/>
      <c r="Q38" s="14"/>
      <c r="R38" s="14"/>
      <c r="S38" s="14"/>
      <c r="T38" s="12"/>
      <c r="U38" s="12"/>
    </row>
    <row r="39" spans="1:21" ht="18.75" x14ac:dyDescent="0.3">
      <c r="A39" s="12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N39" s="14"/>
      <c r="O39" s="14"/>
      <c r="P39" s="14"/>
      <c r="Q39" s="14"/>
      <c r="R39" s="14"/>
      <c r="S39" s="14"/>
      <c r="T39" s="12"/>
      <c r="U39" s="12"/>
    </row>
    <row r="40" spans="1:21" ht="18.75" x14ac:dyDescent="0.3">
      <c r="A40" s="12"/>
      <c r="B40" s="14" t="s">
        <v>69</v>
      </c>
      <c r="C40" s="14"/>
      <c r="D40" s="14"/>
      <c r="E40" s="14"/>
      <c r="F40" s="14"/>
      <c r="G40" s="14"/>
      <c r="H40" s="14"/>
      <c r="I40" s="14" t="s">
        <v>70</v>
      </c>
      <c r="J40" s="14"/>
      <c r="K40" s="14"/>
      <c r="L40" s="14"/>
      <c r="N40" s="14"/>
      <c r="O40" s="14"/>
      <c r="P40" s="14"/>
      <c r="Q40" s="14"/>
      <c r="R40" s="14"/>
      <c r="S40" s="14"/>
      <c r="T40" s="12"/>
      <c r="U40" s="12"/>
    </row>
    <row r="41" spans="1:21" ht="18.75" x14ac:dyDescent="0.3">
      <c r="A41" s="12"/>
      <c r="B41" s="15">
        <v>20</v>
      </c>
      <c r="C41" s="14"/>
      <c r="D41" s="14"/>
      <c r="E41" s="14"/>
      <c r="F41" s="14"/>
      <c r="G41" s="14"/>
      <c r="H41" s="14"/>
      <c r="I41" s="15">
        <v>1</v>
      </c>
      <c r="J41" s="14"/>
      <c r="K41" s="14"/>
      <c r="L41" s="14"/>
      <c r="N41" s="14"/>
      <c r="O41" s="14"/>
      <c r="P41" s="14"/>
      <c r="Q41" s="14"/>
      <c r="R41" s="14"/>
      <c r="S41" s="14"/>
      <c r="T41" s="12"/>
      <c r="U41" s="12"/>
    </row>
    <row r="42" spans="1:21" ht="18.75" x14ac:dyDescent="0.3">
      <c r="A42" s="12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2"/>
      <c r="U42" s="12"/>
    </row>
    <row r="43" spans="1:21" ht="18.75" x14ac:dyDescent="0.3">
      <c r="A43" s="12"/>
      <c r="B43" s="19" t="s">
        <v>2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2"/>
      <c r="U43" s="12"/>
    </row>
    <row r="44" spans="1:21" ht="18.75" x14ac:dyDescent="0.3">
      <c r="A44" s="12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2"/>
      <c r="U44" s="12"/>
    </row>
    <row r="45" spans="1:21" ht="18.75" x14ac:dyDescent="0.3">
      <c r="A45" s="12"/>
      <c r="B45" s="14" t="s">
        <v>53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2"/>
      <c r="U45" s="12"/>
    </row>
    <row r="46" spans="1:21" ht="18.75" x14ac:dyDescent="0.3">
      <c r="A46" s="12"/>
      <c r="B46" s="20">
        <f>B41*M32+I41*B38</f>
        <v>40083.333333333336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2"/>
      <c r="U46" s="12"/>
    </row>
    <row r="47" spans="1:21" ht="18.75" x14ac:dyDescent="0.3">
      <c r="A47" s="12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2"/>
      <c r="U47" s="12"/>
    </row>
    <row r="48" spans="1:21" ht="18.75" x14ac:dyDescent="0.3">
      <c r="A48" s="12"/>
      <c r="B48" s="19" t="s">
        <v>127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2"/>
      <c r="U48" s="12"/>
    </row>
    <row r="49" spans="1:21" ht="18.75" x14ac:dyDescent="0.3">
      <c r="A49" s="12"/>
      <c r="B49" s="14" t="s">
        <v>151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2"/>
      <c r="U49" s="12"/>
    </row>
    <row r="50" spans="1:21" ht="18.75" x14ac:dyDescent="0.3">
      <c r="A50" s="12"/>
      <c r="B50" s="9">
        <f>B32*M32*B29</f>
        <v>1665000</v>
      </c>
      <c r="C50" s="14"/>
      <c r="D50" s="14"/>
      <c r="E50" s="18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2"/>
      <c r="U50" s="12"/>
    </row>
    <row r="51" spans="1:21" ht="18.75" x14ac:dyDescent="0.3">
      <c r="A51" s="12" t="s">
        <v>4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2"/>
      <c r="U51" s="12"/>
    </row>
    <row r="52" spans="1:21" ht="18.75" x14ac:dyDescent="0.3">
      <c r="A52" s="12"/>
      <c r="B52" s="21" t="s">
        <v>152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2"/>
      <c r="U52" s="12"/>
    </row>
    <row r="53" spans="1:21" ht="18.75" x14ac:dyDescent="0.3">
      <c r="A53" s="12"/>
      <c r="B53" s="9">
        <f>B35*I35*(B16-B19)</f>
        <v>1665000</v>
      </c>
      <c r="C53" s="18" t="str">
        <f>[1]!WB(B50,"=",B53)</f>
        <v>=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2"/>
      <c r="U53" s="12"/>
    </row>
    <row r="54" spans="1:21" ht="18.75" x14ac:dyDescent="0.3">
      <c r="A54" s="12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2"/>
      <c r="U54" s="12"/>
    </row>
    <row r="55" spans="1:21" ht="18.75" x14ac:dyDescent="0.3">
      <c r="A55" s="12"/>
      <c r="B55" s="14" t="s">
        <v>153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2"/>
      <c r="U55" s="12"/>
    </row>
    <row r="56" spans="1:21" ht="18.75" x14ac:dyDescent="0.3">
      <c r="A56" s="12"/>
      <c r="B56" s="9">
        <f>B38*I38*(G19-G16)</f>
        <v>1665000</v>
      </c>
      <c r="C56" s="18" t="str">
        <f>[1]!WB(B53,"=",B56)</f>
        <v>=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2"/>
      <c r="U56" s="12"/>
    </row>
    <row r="57" spans="1:21" ht="18.75" x14ac:dyDescent="0.3">
      <c r="A57" s="12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2"/>
      <c r="U57" s="12"/>
    </row>
    <row r="58" spans="1:21" x14ac:dyDescent="0.25">
      <c r="A58" s="12"/>
      <c r="B58" s="12"/>
      <c r="C58" s="12"/>
      <c r="D58" s="12" t="s">
        <v>128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 t="s">
        <v>129</v>
      </c>
      <c r="P58" s="12"/>
      <c r="Q58" s="12"/>
      <c r="R58" s="12"/>
      <c r="S58" s="12"/>
      <c r="T58" s="12"/>
    </row>
    <row r="59" spans="1:2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</row>
    <row r="60" spans="1:2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</row>
    <row r="61" spans="1:2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</row>
    <row r="62" spans="1:2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</row>
    <row r="64" spans="1:21" ht="15.75" x14ac:dyDescent="0.25">
      <c r="A64" s="22" t="s">
        <v>156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BC01E-9026-427F-BD31-70F21087D762}">
  <sheetPr codeName="Sheet3"/>
  <dimension ref="A1:A16"/>
  <sheetViews>
    <sheetView workbookViewId="0"/>
  </sheetViews>
  <sheetFormatPr defaultRowHeight="15" x14ac:dyDescent="0.25"/>
  <sheetData>
    <row r="1" spans="1:1" x14ac:dyDescent="0.25">
      <c r="A1" s="1" t="s">
        <v>12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38</v>
      </c>
    </row>
    <row r="11" spans="1:1" x14ac:dyDescent="0.25">
      <c r="A11" t="s">
        <v>32</v>
      </c>
    </row>
    <row r="12" spans="1:1" x14ac:dyDescent="0.25">
      <c r="A12" t="s">
        <v>33</v>
      </c>
    </row>
    <row r="13" spans="1:1" x14ac:dyDescent="0.25">
      <c r="A13" t="s">
        <v>34</v>
      </c>
    </row>
    <row r="14" spans="1:1" x14ac:dyDescent="0.25">
      <c r="A14" t="s">
        <v>35</v>
      </c>
    </row>
    <row r="15" spans="1:1" x14ac:dyDescent="0.25">
      <c r="A15" t="s">
        <v>36</v>
      </c>
    </row>
    <row r="16" spans="1:1" x14ac:dyDescent="0.25">
      <c r="A16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96CE-E9EB-407A-9AE1-5DDBEF6B88E5}">
  <sheetPr codeName="Sheet4"/>
  <dimension ref="A1:A35"/>
  <sheetViews>
    <sheetView workbookViewId="0"/>
  </sheetViews>
  <sheetFormatPr defaultRowHeight="15" x14ac:dyDescent="0.25"/>
  <sheetData>
    <row r="1" spans="1:1" x14ac:dyDescent="0.25">
      <c r="A1" s="1" t="s">
        <v>18</v>
      </c>
    </row>
    <row r="3" spans="1:1" x14ac:dyDescent="0.25">
      <c r="A3" t="s">
        <v>17</v>
      </c>
    </row>
    <row r="5" spans="1:1" x14ac:dyDescent="0.25">
      <c r="A5" t="s">
        <v>19</v>
      </c>
    </row>
    <row r="6" spans="1:1" x14ac:dyDescent="0.25">
      <c r="A6" t="s">
        <v>20</v>
      </c>
    </row>
    <row r="7" spans="1:1" x14ac:dyDescent="0.25">
      <c r="A7" t="s">
        <v>21</v>
      </c>
    </row>
    <row r="8" spans="1:1" x14ac:dyDescent="0.25">
      <c r="A8" t="s">
        <v>22</v>
      </c>
    </row>
    <row r="9" spans="1:1" x14ac:dyDescent="0.25">
      <c r="A9" t="s">
        <v>23</v>
      </c>
    </row>
    <row r="10" spans="1:1" x14ac:dyDescent="0.25">
      <c r="A10" t="s">
        <v>24</v>
      </c>
    </row>
    <row r="11" spans="1:1" x14ac:dyDescent="0.25">
      <c r="A11" t="s">
        <v>25</v>
      </c>
    </row>
    <row r="12" spans="1:1" x14ac:dyDescent="0.25">
      <c r="A12" t="s">
        <v>26</v>
      </c>
    </row>
    <row r="13" spans="1:1" x14ac:dyDescent="0.25">
      <c r="A13" t="s">
        <v>27</v>
      </c>
    </row>
    <row r="14" spans="1:1" x14ac:dyDescent="0.25">
      <c r="A14" t="s">
        <v>28</v>
      </c>
    </row>
    <row r="35" spans="1:1" x14ac:dyDescent="0.25">
      <c r="A35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B30CC-05D7-4972-BBD9-9EB74187C9FE}">
  <sheetPr codeName="Sheet5"/>
  <dimension ref="A1:A21"/>
  <sheetViews>
    <sheetView workbookViewId="0"/>
  </sheetViews>
  <sheetFormatPr defaultRowHeight="15" x14ac:dyDescent="0.25"/>
  <sheetData>
    <row r="1" spans="1:1" x14ac:dyDescent="0.25">
      <c r="A1" s="1" t="s">
        <v>39</v>
      </c>
    </row>
    <row r="2" spans="1:1" x14ac:dyDescent="0.25">
      <c r="A2" s="1"/>
    </row>
    <row r="3" spans="1:1" x14ac:dyDescent="0.25">
      <c r="A3" t="s">
        <v>57</v>
      </c>
    </row>
    <row r="4" spans="1:1" x14ac:dyDescent="0.25">
      <c r="A4" t="s">
        <v>40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  <row r="9" spans="1:1" x14ac:dyDescent="0.25">
      <c r="A9" t="s">
        <v>56</v>
      </c>
    </row>
    <row r="10" spans="1:1" x14ac:dyDescent="0.25">
      <c r="A10" t="s">
        <v>44</v>
      </c>
    </row>
    <row r="11" spans="1:1" x14ac:dyDescent="0.25">
      <c r="A11" t="s">
        <v>54</v>
      </c>
    </row>
    <row r="12" spans="1:1" x14ac:dyDescent="0.25">
      <c r="A12" t="s">
        <v>45</v>
      </c>
    </row>
    <row r="13" spans="1:1" x14ac:dyDescent="0.25">
      <c r="A13" t="s">
        <v>46</v>
      </c>
    </row>
    <row r="14" spans="1:1" x14ac:dyDescent="0.25">
      <c r="A14" t="s">
        <v>47</v>
      </c>
    </row>
    <row r="15" spans="1:1" x14ac:dyDescent="0.25">
      <c r="A15" t="s">
        <v>55</v>
      </c>
    </row>
    <row r="16" spans="1:1" x14ac:dyDescent="0.25">
      <c r="A16" t="s">
        <v>48</v>
      </c>
    </row>
    <row r="17" spans="1:1" x14ac:dyDescent="0.25">
      <c r="A17" t="s">
        <v>49</v>
      </c>
    </row>
    <row r="18" spans="1:1" x14ac:dyDescent="0.25">
      <c r="A18" t="s">
        <v>50</v>
      </c>
    </row>
    <row r="19" spans="1:1" x14ac:dyDescent="0.25">
      <c r="A19" t="s">
        <v>51</v>
      </c>
    </row>
    <row r="20" spans="1:1" x14ac:dyDescent="0.25">
      <c r="A20" t="s">
        <v>52</v>
      </c>
    </row>
    <row r="21" spans="1:1" x14ac:dyDescent="0.25">
      <c r="A21" t="s">
        <v>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WB! Status</vt:lpstr>
      <vt:lpstr>Heat Exchanger Function</vt:lpstr>
      <vt:lpstr>Case 1 input</vt:lpstr>
      <vt:lpstr>Case 2 input</vt:lpstr>
      <vt:lpstr>Case 3 input</vt:lpstr>
      <vt:lpstr>WBFREEtco</vt:lpstr>
      <vt:lpstr>WBMIN</vt:lpstr>
    </vt:vector>
  </TitlesOfParts>
  <Company>LINDO Systems,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What'sBest!</dc:title>
  <dc:subject>LINDO Systems, Inc.</dc:subject>
  <dc:creator>LINDO Systems Inc</dc:creator>
  <cp:keywords>What'sBest!</cp:keywords>
  <dc:description>What'sBest!</dc:description>
  <cp:lastModifiedBy>hassl</cp:lastModifiedBy>
  <dcterms:created xsi:type="dcterms:W3CDTF">2018-09-25T21:05:56Z</dcterms:created>
  <dcterms:modified xsi:type="dcterms:W3CDTF">2019-04-19T15:57:19Z</dcterms:modified>
  <cp:category>LINDO Systems, Inc.</cp:category>
  <cp:contentStatus>LINDO Systems, Inc.</cp:contentStatus>
</cp:coreProperties>
</file>