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ph\Desktop\addtolibrary\"/>
    </mc:Choice>
  </mc:AlternateContent>
  <xr:revisionPtr revIDLastSave="0" documentId="13_ncr:1_{BFB972E1-9B0C-4914-A50E-112EE45D4E36}" xr6:coauthVersionLast="45" xr6:coauthVersionMax="45" xr10:uidLastSave="{00000000-0000-0000-0000-000000000000}"/>
  <bookViews>
    <workbookView xWindow="1950" yWindow="255" windowWidth="23940" windowHeight="15345" activeTab="1" xr2:uid="{00000000-000D-0000-FFFF-FFFF00000000}"/>
  </bookViews>
  <sheets>
    <sheet name="WB! Status" sheetId="44" r:id="rId1"/>
    <sheet name="Nodes" sheetId="20" r:id="rId2"/>
    <sheet name="Arcs" sheetId="1" r:id="rId3"/>
    <sheet name="Comments" sheetId="23" r:id="rId4"/>
  </sheets>
  <externalReferences>
    <externalReference r:id="rId5"/>
  </externalReferences>
  <definedNames>
    <definedName name="ARC">Arcs!$A$10:$B$33</definedName>
    <definedName name="COST">Arcs!$C$10:$C$33</definedName>
    <definedName name="From">Arcs!$A$10:$A$33</definedName>
    <definedName name="LFS">Nodes!$E$11:$E$17</definedName>
    <definedName name="NODE">Nodes!$C$11:$C$17</definedName>
    <definedName name="NumNodes">Nodes!$C$20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Arcs!#REF!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pre" localSheetId="2" hidden="1">0.000001</definedName>
    <definedName name="solver_rbv" localSheetId="2" hidden="1">1</definedName>
    <definedName name="solver_rel1" localSheetId="2" hidden="1">3</definedName>
    <definedName name="solver_rhs1" localSheetId="2" hidden="1">X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1</definedName>
    <definedName name="solver_val" localSheetId="2" hidden="1">0</definedName>
    <definedName name="solver_ver" localSheetId="2" hidden="1">3</definedName>
    <definedName name="ToNode">Arcs!$B$10:$B$33</definedName>
    <definedName name="UseArc">Arcs!$D$10:$D$33</definedName>
    <definedName name="WBASSTRARG">1</definedName>
    <definedName name="WBBINUseArc">Arcs!$D$10:$D$33</definedName>
    <definedName name="WBMIN">Arcs!$D$3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3" i="1" l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F11" i="20" l="1"/>
  <c r="G11" i="20"/>
  <c r="F17" i="20" l="1"/>
  <c r="F16" i="20"/>
  <c r="F15" i="20"/>
  <c r="F14" i="20"/>
  <c r="F13" i="20"/>
  <c r="F12" i="20"/>
  <c r="C20" i="20"/>
  <c r="G31" i="1" s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G16" i="20"/>
  <c r="G12" i="20"/>
  <c r="G17" i="20"/>
  <c r="G15" i="20"/>
  <c r="G14" i="20"/>
  <c r="G13" i="20"/>
  <c r="G16" i="1" l="1"/>
  <c r="G24" i="1"/>
  <c r="G26" i="1"/>
  <c r="H26" i="1" s="1"/>
  <c r="G10" i="1"/>
  <c r="H10" i="1" s="1"/>
  <c r="G18" i="1"/>
  <c r="H18" i="1" s="1"/>
  <c r="G11" i="1"/>
  <c r="G19" i="1"/>
  <c r="H19" i="1" s="1"/>
  <c r="G27" i="1"/>
  <c r="H27" i="1" s="1"/>
  <c r="G12" i="1"/>
  <c r="H12" i="1" s="1"/>
  <c r="G20" i="1"/>
  <c r="H20" i="1" s="1"/>
  <c r="G28" i="1"/>
  <c r="H28" i="1" s="1"/>
  <c r="G32" i="1"/>
  <c r="H22" i="1"/>
  <c r="H30" i="1"/>
  <c r="G13" i="1"/>
  <c r="H13" i="1" s="1"/>
  <c r="G21" i="1"/>
  <c r="H21" i="1" s="1"/>
  <c r="G29" i="1"/>
  <c r="H29" i="1" s="1"/>
  <c r="H31" i="1"/>
  <c r="G14" i="1"/>
  <c r="G22" i="1"/>
  <c r="G30" i="1"/>
  <c r="G17" i="1"/>
  <c r="H17" i="1" s="1"/>
  <c r="G25" i="1"/>
  <c r="H25" i="1" s="1"/>
  <c r="G33" i="1"/>
  <c r="H33" i="1" s="1"/>
  <c r="G15" i="1"/>
  <c r="H15" i="1" s="1"/>
  <c r="G23" i="1"/>
  <c r="H23" i="1" s="1"/>
  <c r="H16" i="1"/>
  <c r="H32" i="1"/>
  <c r="H14" i="1"/>
  <c r="H24" i="1"/>
  <c r="H11" i="1"/>
  <c r="D3" i="1"/>
  <c r="I30" i="1"/>
  <c r="I18" i="1"/>
  <c r="I31" i="1"/>
  <c r="I32" i="1"/>
  <c r="I24" i="1"/>
  <c r="I17" i="1"/>
  <c r="I15" i="1"/>
  <c r="I23" i="1"/>
  <c r="I22" i="1"/>
  <c r="I21" i="1"/>
  <c r="I28" i="1"/>
  <c r="I27" i="1"/>
  <c r="I19" i="1"/>
  <c r="I26" i="1"/>
  <c r="I29" i="1"/>
  <c r="I12" i="1"/>
  <c r="I13" i="1"/>
  <c r="I20" i="1"/>
  <c r="I11" i="1"/>
  <c r="I16" i="1"/>
  <c r="I33" i="1"/>
  <c r="I10" i="1"/>
  <c r="I14" i="1"/>
  <c r="I25" i="1"/>
</calcChain>
</file>

<file path=xl/sharedStrings.xml><?xml version="1.0" encoding="utf-8"?>
<sst xmlns="http://schemas.openxmlformats.org/spreadsheetml/2006/main" count="214" uniqueCount="143">
  <si>
    <t>From</t>
  </si>
  <si>
    <t>To</t>
  </si>
  <si>
    <t>Cost</t>
  </si>
  <si>
    <t>Network Flow Optimization Model in What'sBest</t>
  </si>
  <si>
    <t xml:space="preserve">    3) Enter data in the From, To, Cost, and Cap columns</t>
  </si>
  <si>
    <t>To add a Node:</t>
  </si>
  <si>
    <t xml:space="preserve">    2) Copy an existing row into it, to get formulae into it.</t>
  </si>
  <si>
    <t>Node</t>
  </si>
  <si>
    <t xml:space="preserve">    1) Insert an additional row in the "Arcs" tab.</t>
  </si>
  <si>
    <t xml:space="preserve">    1) Insert an additional row in the Node tab.</t>
  </si>
  <si>
    <t>To add a Link/Arc:</t>
  </si>
  <si>
    <t xml:space="preserve">  Each arc has a From node, To node, Cost/unit flow, and Capacity.</t>
  </si>
  <si>
    <t xml:space="preserve">         subject to</t>
  </si>
  <si>
    <t xml:space="preserve">      Flow on each arc &lt;= capacity of the arc,</t>
  </si>
  <si>
    <t xml:space="preserve">      Flow into each node &gt;= flow out of the arc,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</si>
  <si>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</si>
  <si>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</si>
  <si>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</si>
  <si>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Nonlinears                           0         Unlimited</t>
  </si>
  <si>
    <t xml:space="preserve"> NON-DEFAULT SETTINGS:</t>
  </si>
  <si>
    <t xml:space="preserve"> End of Report</t>
  </si>
  <si>
    <t xml:space="preserve"> DATE GENERATED:</t>
  </si>
  <si>
    <t xml:space="preserve">            Node-name, supply, and fixed cost.</t>
  </si>
  <si>
    <t xml:space="preserve">    3)  Enter data into:</t>
  </si>
  <si>
    <t>Verify that: WB | Advanced | String Support , is turned on in What'sBest.</t>
  </si>
  <si>
    <t xml:space="preserve">  The arcs</t>
  </si>
  <si>
    <t xml:space="preserve">      Keywords: network flow, supply chain, assignment model, transportation model, network design;</t>
  </si>
  <si>
    <t>Note, SUMIF</t>
  </si>
  <si>
    <t>is handy</t>
  </si>
  <si>
    <t>here.</t>
  </si>
  <si>
    <t xml:space="preserve">    0)  Make sure the relevant nodes have been added in the Nodes tab.</t>
  </si>
  <si>
    <t xml:space="preserve">  Each node has a Name, Supply, and a Demand</t>
  </si>
  <si>
    <t xml:space="preserve">  The problem is to determine the flow over each arc, so as to</t>
  </si>
  <si>
    <t xml:space="preserve">      Minimize total cost of the flow;</t>
  </si>
  <si>
    <t xml:space="preserve">    0) Make sure the relevant nodes have been added in the Nodes tab.</t>
  </si>
  <si>
    <t xml:space="preserve">         The Node-names  must be unique.</t>
  </si>
  <si>
    <t>The Node-names must be unique.</t>
  </si>
  <si>
    <t xml:space="preserve"> What'sBest!® 16.0.2.5 (Aug 20, 2019) - Lib.:12.0.3977.168 - 64-bit - Status Report -</t>
  </si>
  <si>
    <t xml:space="preserve"> - Lindo Staff -</t>
  </si>
  <si>
    <t xml:space="preserve">         Free                           0</t>
  </si>
  <si>
    <t xml:space="preserve"> MODEL TYPE:</t>
  </si>
  <si>
    <t xml:space="preserve"> SOLUTION STATUS:        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</si>
  <si>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</si>
  <si>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</si>
  <si>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</si>
  <si>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</si>
  <si>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</si>
  <si>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</si>
  <si>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</si>
  <si>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</si>
  <si>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</si>
  <si>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</si>
  <si>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</si>
  <si>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</si>
  <si>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</si>
  <si>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</si>
  <si>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</si>
  <si>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  String Support:   On (limited support of string operations)</t>
  </si>
  <si>
    <t>(NetFloSimpl.xlsx)</t>
  </si>
  <si>
    <t>S</t>
  </si>
  <si>
    <t>A</t>
  </si>
  <si>
    <t>B</t>
  </si>
  <si>
    <t>C</t>
  </si>
  <si>
    <t>D</t>
  </si>
  <si>
    <t>E</t>
  </si>
  <si>
    <t>T</t>
  </si>
  <si>
    <t xml:space="preserve">     Constraints                       31         Unlimited</t>
  </si>
  <si>
    <t xml:space="preserve">   Minimum coefficient in formula:   Nodes!F6</t>
  </si>
  <si>
    <t>from S</t>
  </si>
  <si>
    <t>Use</t>
  </si>
  <si>
    <t>arc?</t>
  </si>
  <si>
    <t>An arc in the spanning tree</t>
  </si>
  <si>
    <t>has a 1 in the Use Arc column.</t>
  </si>
  <si>
    <t>(LFS)Links</t>
  </si>
  <si>
    <t>LFS of</t>
  </si>
  <si>
    <t>From Node</t>
  </si>
  <si>
    <t>To Node</t>
  </si>
  <si>
    <t>Minimum Spanning Tree for a Network</t>
  </si>
  <si>
    <t>Force a 1 here</t>
  </si>
  <si>
    <t>if link used</t>
  </si>
  <si>
    <t xml:space="preserve"> &lt;&lt;== Number nodes</t>
  </si>
  <si>
    <t>LFS(From)</t>
  </si>
  <si>
    <t xml:space="preserve">   +Delta</t>
  </si>
  <si>
    <t xml:space="preserve">     Numerics                         160</t>
  </si>
  <si>
    <t xml:space="preserve">       Constants                       26</t>
  </si>
  <si>
    <t>GLOBALLY OPTIMAL (see messages below)</t>
  </si>
  <si>
    <t xml:space="preserve"> ERROR / WARNING MESSAGES:</t>
  </si>
  <si>
    <t xml:space="preserve"> ***WARNING***</t>
  </si>
  <si>
    <t xml:space="preserve">   Unsupported Value in the Name List (Help Reference: NAME):</t>
  </si>
  <si>
    <t xml:space="preserve">   Define Name with a numeric value, or a single range. Multiple ranges, Formula,</t>
  </si>
  <si>
    <t xml:space="preserve">   or external links are not fully supported.</t>
  </si>
  <si>
    <t xml:space="preserve">   Name will be taken as a - 0 - number.</t>
  </si>
  <si>
    <t xml:space="preserve">   Name:   SOLVER_LHS1</t>
  </si>
  <si>
    <t xml:space="preserve">   Unsupported Functions (Help Reference: FORMULA2):</t>
  </si>
  <si>
    <t xml:space="preserve">   The cells listed contain spreadsheet functions that are not recognized by What'sBest. The numeric values</t>
  </si>
  <si>
    <t xml:space="preserve">   for these cells are taken from the spreadsheet directly without recalculation. Consider splitting each</t>
  </si>
  <si>
    <t xml:space="preserve">   such cell, say X1, into two cells, one (or more cells), say X2, that contain the unsupported functions but</t>
  </si>
  <si>
    <t xml:space="preserve">   do not depend upon any Adjustable cells, with X1 rewritten so it contains no unsupported functions but may</t>
  </si>
  <si>
    <t xml:space="preserve">   depend upon X2 and Adjustable cells. A WBxxx function cannot be used in a complex expression. It can be</t>
  </si>
  <si>
    <t xml:space="preserve">   used only as the sole element in a cell.</t>
  </si>
  <si>
    <t xml:space="preserve">   (cell addresses listed at bottom of tab).</t>
  </si>
  <si>
    <t xml:space="preserve"> LISTING:</t>
  </si>
  <si>
    <t xml:space="preserve">   List of unsupported functions:</t>
  </si>
  <si>
    <t xml:space="preserve">   Nodes!C15</t>
  </si>
  <si>
    <t xml:space="preserve">         Integers/Binaries            0/24        Unlimited</t>
  </si>
  <si>
    <t>Mixed Integer / Linear (Mixed Integer Linear Program)</t>
  </si>
  <si>
    <t xml:space="preserve"> OPTIMALITY TOLERANCES:  </t>
  </si>
  <si>
    <t>Branch-and-Bound</t>
  </si>
  <si>
    <t xml:space="preserve">   WBBIN Range:   Detected</t>
  </si>
  <si>
    <t xml:space="preserve">       Formulas                       104</t>
  </si>
  <si>
    <t xml:space="preserve">       Adjustables                     30         Unlimited</t>
  </si>
  <si>
    <t xml:space="preserve">         Continuous                     6</t>
  </si>
  <si>
    <t xml:space="preserve"> one link in.</t>
  </si>
  <si>
    <t xml:space="preserve"> Source node must have at least one arc out</t>
  </si>
  <si>
    <t xml:space="preserve"> All other nodes need exactly</t>
  </si>
  <si>
    <t>Delta:</t>
  </si>
  <si>
    <t xml:space="preserve">   Coefficients                       352</t>
  </si>
  <si>
    <t>Minimum Spanning Tree Model in What'sBest</t>
  </si>
  <si>
    <t>Cost of arcs used(minimize):</t>
  </si>
  <si>
    <t>arc i,j used</t>
  </si>
  <si>
    <t>LFS( j) &gt;=</t>
  </si>
  <si>
    <t>LFS( i)+1  if</t>
  </si>
  <si>
    <t>(MinSpanTree.xlsx)</t>
  </si>
  <si>
    <t xml:space="preserve">   Total Cells                        326</t>
  </si>
  <si>
    <t xml:space="preserve">     Strings                          135</t>
  </si>
  <si>
    <t xml:space="preserve">   Minimum coefficient value:        1  on Arcs!D12</t>
  </si>
  <si>
    <t xml:space="preserve">   Maximum coefficient value:        7  on Arcs!D33</t>
  </si>
  <si>
    <t xml:space="preserve">   Maximum coefficient in formula:   Arcs!D3</t>
  </si>
  <si>
    <t>Number links</t>
  </si>
  <si>
    <t xml:space="preserve"> in( or out)</t>
  </si>
  <si>
    <t>Find a set of arcs/links of minimum cost that makes a network connected.</t>
  </si>
  <si>
    <t xml:space="preserve">    3)  Enter node name</t>
  </si>
  <si>
    <t xml:space="preserve">    3)  Enter data into the Node-name.</t>
  </si>
  <si>
    <t xml:space="preserve">    3) Enter data in the From, To, and Cost columns.</t>
  </si>
  <si>
    <t>Given a network with an associated set of candidate links/arc</t>
  </si>
  <si>
    <t xml:space="preserve">  choose  a minimum cost subset of the arcs so that every node can</t>
  </si>
  <si>
    <t xml:space="preserve">  minimum cost solution has a tree structure.</t>
  </si>
  <si>
    <t>The Nodes in the network.</t>
  </si>
  <si>
    <t xml:space="preserve">       LFS(i) = number links from source node to reach node i</t>
  </si>
  <si>
    <t>To hide or show zero values, click on:</t>
  </si>
  <si>
    <t xml:space="preserve">    File | Options | Advanced | Display options for this worksheet| Show zero in cells that have zero</t>
  </si>
  <si>
    <t xml:space="preserve">  Keywords: Connected network, Minimal spanning tree, Network, Network design, Spanning tree, Tree;</t>
  </si>
  <si>
    <t xml:space="preserve">  be reached from the source node. It is easy to see that 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</si>
</sst>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21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4"/>
      <name val="Arial"/>
      <family val="2"/>
    </font>
    <font>
      <u/>
      <sz val="14"/>
      <name val="Arial"/>
      <family val="2"/>
    </font>
    <font>
      <u/>
      <sz val="14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u/>
      <sz val="13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Courier"/>
    </font>
    <font>
      <sz val="9"/>
      <color indexed="10"/>
      <name val="Courier"/>
    </font>
    <font>
      <sz val="14"/>
      <color indexed="12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14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0" borderId="0" applyNumberFormat="0" applyFill="0" applyBorder="0" applyAlignment="0">
      <protection locked="0"/>
    </xf>
    <xf numFmtId="0" fontId="12" fillId="2" borderId="0" applyNumberFormat="0" applyBorder="0" applyAlignment="0">
      <protection locked="0"/>
    </xf>
    <xf numFmtId="0" fontId="19" fillId="3" borderId="1" applyNumberFormat="0" applyFont="0" applyAlignment="0" applyProtection="0"/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3" fillId="0" borderId="0" xfId="0" applyFont="1"/>
    <xf numFmtId="0" fontId="12" fillId="0" borderId="0" xfId="0" applyFont="1"/>
    <xf numFmtId="0" fontId="10" fillId="0" borderId="0" xfId="0" applyNumberFormat="1" applyFont="1" applyFill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4" fillId="0" borderId="0" xfId="0" applyFont="1"/>
    <xf numFmtId="164" fontId="14" fillId="0" borderId="0" xfId="0" applyNumberFormat="1" applyFont="1" applyAlignment="1">
      <alignment horizontal="left"/>
    </xf>
    <xf numFmtId="165" fontId="14" fillId="0" borderId="0" xfId="0" applyNumberFormat="1" applyFont="1" applyAlignment="1">
      <alignment horizontal="left"/>
    </xf>
    <xf numFmtId="0" fontId="15" fillId="0" borderId="0" xfId="0" applyFont="1"/>
    <xf numFmtId="166" fontId="14" fillId="0" borderId="0" xfId="0" applyNumberFormat="1" applyFont="1" applyAlignment="1">
      <alignment horizontal="left"/>
    </xf>
    <xf numFmtId="0" fontId="5" fillId="2" borderId="0" xfId="2" applyNumberFormat="1" applyFont="1" applyAlignment="1">
      <protection locked="0"/>
    </xf>
    <xf numFmtId="0" fontId="6" fillId="0" borderId="0" xfId="0" applyFont="1" applyAlignment="1">
      <alignment horizontal="right"/>
    </xf>
    <xf numFmtId="0" fontId="16" fillId="0" borderId="0" xfId="1" applyFont="1" applyProtection="1">
      <protection locked="0"/>
    </xf>
    <xf numFmtId="0" fontId="17" fillId="0" borderId="0" xfId="0" applyFont="1"/>
    <xf numFmtId="0" fontId="18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6" fillId="0" borderId="0" xfId="0" applyNumberFormat="1" applyFont="1" applyFill="1" applyAlignment="1"/>
    <xf numFmtId="0" fontId="7" fillId="0" borderId="0" xfId="0" applyFont="1"/>
    <xf numFmtId="0" fontId="18" fillId="0" borderId="0" xfId="0" applyFont="1"/>
    <xf numFmtId="0" fontId="13" fillId="0" borderId="0" xfId="0" applyFont="1" applyAlignment="1">
      <alignment horizontal="right"/>
    </xf>
    <xf numFmtId="0" fontId="6" fillId="3" borderId="1" xfId="3" applyFont="1" applyAlignment="1">
      <alignment horizontal="right"/>
    </xf>
    <xf numFmtId="0" fontId="10" fillId="3" borderId="1" xfId="3" applyFont="1" applyAlignment="1">
      <alignment horizontal="right"/>
    </xf>
    <xf numFmtId="0" fontId="10" fillId="3" borderId="1" xfId="3" applyFont="1"/>
    <xf numFmtId="0" fontId="20" fillId="0" borderId="0" xfId="1" applyFont="1" applyProtection="1">
      <protection locked="0"/>
    </xf>
  </cellXfs>
  <cellStyles count="4">
    <cellStyle name="Adjustable" xfId="1" xr:uid="{00000000-0005-0000-0000-000000000000}"/>
    <cellStyle name="Best" xfId="2" xr:uid="{00000000-0005-0000-0000-000001000000}"/>
    <cellStyle name="Normal" xfId="0" builtinId="0"/>
    <cellStyle name="Note" xfId="3" builtin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99199-5156-4A8B-8D02-1A053A977FE0}">
  <dimension ref="A1:C87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17" t="s">
        <v>37</v>
      </c>
      <c r="B1" s="17"/>
      <c r="C1" s="17"/>
    </row>
    <row r="2" spans="1:3" x14ac:dyDescent="0.2">
      <c r="A2" s="17" t="s">
        <v>38</v>
      </c>
      <c r="B2" s="17"/>
      <c r="C2" s="17"/>
    </row>
    <row r="3" spans="1:3" x14ac:dyDescent="0.2">
      <c r="A3" s="17"/>
      <c r="B3" s="17"/>
      <c r="C3" s="17"/>
    </row>
    <row r="4" spans="1:3" x14ac:dyDescent="0.2">
      <c r="A4" s="17" t="s">
        <v>21</v>
      </c>
      <c r="B4" s="18">
        <v>43771.869687500002</v>
      </c>
      <c r="C4" s="19">
        <v>43771.869687500002</v>
      </c>
    </row>
    <row r="5" spans="1:3" x14ac:dyDescent="0.2">
      <c r="A5" s="17"/>
      <c r="B5" s="17"/>
      <c r="C5" s="17"/>
    </row>
    <row r="6" spans="1:3" x14ac:dyDescent="0.2">
      <c r="A6" s="17"/>
      <c r="B6" s="17"/>
      <c r="C6" s="17"/>
    </row>
    <row r="7" spans="1:3" x14ac:dyDescent="0.2">
      <c r="A7" s="17" t="s">
        <v>15</v>
      </c>
      <c r="B7" s="17"/>
      <c r="C7" s="17"/>
    </row>
    <row r="8" spans="1:3" x14ac:dyDescent="0.2">
      <c r="A8" s="17"/>
      <c r="B8" s="17"/>
      <c r="C8" s="17"/>
    </row>
    <row r="9" spans="1:3" x14ac:dyDescent="0.2">
      <c r="A9" s="17" t="s">
        <v>16</v>
      </c>
      <c r="B9" s="17"/>
      <c r="C9" s="17"/>
    </row>
    <row r="10" spans="1:3" x14ac:dyDescent="0.2">
      <c r="A10" s="17" t="s">
        <v>17</v>
      </c>
      <c r="B10" s="17"/>
      <c r="C10" s="17"/>
    </row>
    <row r="11" spans="1:3" x14ac:dyDescent="0.2">
      <c r="A11" s="17" t="s">
        <v>123</v>
      </c>
      <c r="B11" s="17"/>
      <c r="C11" s="17"/>
    </row>
    <row r="12" spans="1:3" x14ac:dyDescent="0.2">
      <c r="A12" s="17" t="s">
        <v>83</v>
      </c>
      <c r="B12" s="17"/>
      <c r="C12" s="17"/>
    </row>
    <row r="13" spans="1:3" x14ac:dyDescent="0.2">
      <c r="A13" s="17" t="s">
        <v>110</v>
      </c>
      <c r="B13" s="17"/>
      <c r="C13" s="17"/>
    </row>
    <row r="14" spans="1:3" x14ac:dyDescent="0.2">
      <c r="A14" s="17" t="s">
        <v>111</v>
      </c>
      <c r="B14" s="17"/>
      <c r="C14" s="17"/>
    </row>
    <row r="15" spans="1:3" x14ac:dyDescent="0.2">
      <c r="A15" s="17" t="s">
        <v>39</v>
      </c>
      <c r="B15" s="17"/>
      <c r="C15" s="17"/>
    </row>
    <row r="16" spans="1:3" x14ac:dyDescent="0.2">
      <c r="A16" s="17" t="s">
        <v>104</v>
      </c>
      <c r="B16" s="17"/>
      <c r="C16" s="17"/>
    </row>
    <row r="17" spans="1:3" x14ac:dyDescent="0.2">
      <c r="A17" s="17" t="s">
        <v>84</v>
      </c>
      <c r="B17" s="17"/>
      <c r="C17" s="17"/>
    </row>
    <row r="18" spans="1:3" x14ac:dyDescent="0.2">
      <c r="A18" s="17" t="s">
        <v>109</v>
      </c>
      <c r="B18" s="17"/>
      <c r="C18" s="17"/>
    </row>
    <row r="19" spans="1:3" x14ac:dyDescent="0.2">
      <c r="A19" s="17" t="s">
        <v>124</v>
      </c>
      <c r="B19" s="17"/>
      <c r="C19" s="17"/>
    </row>
    <row r="20" spans="1:3" x14ac:dyDescent="0.2">
      <c r="A20" s="17" t="s">
        <v>66</v>
      </c>
      <c r="B20" s="17"/>
      <c r="C20" s="17"/>
    </row>
    <row r="21" spans="1:3" x14ac:dyDescent="0.2">
      <c r="A21" s="17" t="s">
        <v>18</v>
      </c>
      <c r="B21" s="17"/>
      <c r="C21" s="17"/>
    </row>
    <row r="22" spans="1:3" x14ac:dyDescent="0.2">
      <c r="A22" s="17" t="s">
        <v>116</v>
      </c>
      <c r="B22" s="17"/>
      <c r="C22" s="17"/>
    </row>
    <row r="23" spans="1:3" x14ac:dyDescent="0.2">
      <c r="A23" s="17"/>
      <c r="B23" s="17"/>
      <c r="C23" s="17"/>
    </row>
    <row r="24" spans="1:3" x14ac:dyDescent="0.2">
      <c r="A24" s="17" t="s">
        <v>125</v>
      </c>
      <c r="B24" s="17"/>
      <c r="C24" s="17"/>
    </row>
    <row r="25" spans="1:3" x14ac:dyDescent="0.2">
      <c r="A25" s="17" t="s">
        <v>67</v>
      </c>
      <c r="B25" s="17"/>
      <c r="C25" s="17"/>
    </row>
    <row r="26" spans="1:3" x14ac:dyDescent="0.2">
      <c r="A26" s="17" t="s">
        <v>126</v>
      </c>
      <c r="B26" s="17"/>
      <c r="C26" s="17"/>
    </row>
    <row r="27" spans="1:3" x14ac:dyDescent="0.2">
      <c r="A27" s="17" t="s">
        <v>127</v>
      </c>
      <c r="B27" s="17"/>
      <c r="C27" s="17"/>
    </row>
    <row r="28" spans="1:3" x14ac:dyDescent="0.2">
      <c r="A28" s="17"/>
      <c r="B28" s="17"/>
      <c r="C28" s="17"/>
    </row>
    <row r="29" spans="1:3" x14ac:dyDescent="0.2">
      <c r="A29" s="17" t="s">
        <v>40</v>
      </c>
      <c r="B29" s="17" t="s">
        <v>105</v>
      </c>
      <c r="C29" s="17"/>
    </row>
    <row r="30" spans="1:3" x14ac:dyDescent="0.2">
      <c r="A30" s="17"/>
      <c r="B30" s="17"/>
      <c r="C30" s="17"/>
    </row>
    <row r="31" spans="1:3" x14ac:dyDescent="0.2">
      <c r="A31" s="17" t="s">
        <v>41</v>
      </c>
      <c r="B31" s="20" t="s">
        <v>85</v>
      </c>
      <c r="C31" s="17"/>
    </row>
    <row r="32" spans="1:3" x14ac:dyDescent="0.2">
      <c r="A32" s="17"/>
      <c r="B32" s="17"/>
      <c r="C32" s="17"/>
    </row>
    <row r="33" spans="1:3" x14ac:dyDescent="0.2">
      <c r="A33" s="17" t="s">
        <v>42</v>
      </c>
      <c r="B33" s="21">
        <v>14</v>
      </c>
      <c r="C33" s="17"/>
    </row>
    <row r="34" spans="1:3" x14ac:dyDescent="0.2">
      <c r="A34" s="17"/>
      <c r="B34" s="17"/>
      <c r="C34" s="17"/>
    </row>
    <row r="35" spans="1:3" x14ac:dyDescent="0.2">
      <c r="A35" s="17" t="s">
        <v>43</v>
      </c>
      <c r="B35" s="21">
        <v>14</v>
      </c>
      <c r="C35" s="17"/>
    </row>
    <row r="36" spans="1:3" x14ac:dyDescent="0.2">
      <c r="A36" s="17"/>
      <c r="B36" s="17"/>
      <c r="C36" s="17"/>
    </row>
    <row r="37" spans="1:3" x14ac:dyDescent="0.2">
      <c r="A37" s="17" t="s">
        <v>106</v>
      </c>
      <c r="B37" s="21">
        <v>1.0000000000000001E-5</v>
      </c>
      <c r="C37" s="17"/>
    </row>
    <row r="38" spans="1:3" x14ac:dyDescent="0.2">
      <c r="A38" s="17"/>
      <c r="B38" s="17"/>
      <c r="C38" s="17"/>
    </row>
    <row r="39" spans="1:3" x14ac:dyDescent="0.2">
      <c r="A39" s="17" t="s">
        <v>44</v>
      </c>
      <c r="B39" s="21">
        <v>0</v>
      </c>
      <c r="C39" s="17"/>
    </row>
    <row r="40" spans="1:3" x14ac:dyDescent="0.2">
      <c r="A40" s="17"/>
      <c r="B40" s="17"/>
      <c r="C40" s="17"/>
    </row>
    <row r="41" spans="1:3" x14ac:dyDescent="0.2">
      <c r="A41" s="17" t="s">
        <v>45</v>
      </c>
      <c r="B41" s="17" t="s">
        <v>46</v>
      </c>
      <c r="C41" s="17"/>
    </row>
    <row r="42" spans="1:3" x14ac:dyDescent="0.2">
      <c r="A42" s="17"/>
      <c r="B42" s="17"/>
      <c r="C42" s="17"/>
    </row>
    <row r="43" spans="1:3" x14ac:dyDescent="0.2">
      <c r="A43" s="17" t="s">
        <v>47</v>
      </c>
      <c r="B43" s="17" t="s">
        <v>107</v>
      </c>
      <c r="C43" s="17"/>
    </row>
    <row r="44" spans="1:3" x14ac:dyDescent="0.2">
      <c r="A44" s="17"/>
      <c r="B44" s="17"/>
      <c r="C44" s="17"/>
    </row>
    <row r="45" spans="1:3" x14ac:dyDescent="0.2">
      <c r="A45" s="17" t="s">
        <v>48</v>
      </c>
      <c r="B45" s="21">
        <v>158</v>
      </c>
      <c r="C45" s="17"/>
    </row>
    <row r="46" spans="1:3" x14ac:dyDescent="0.2">
      <c r="A46" s="17"/>
      <c r="B46" s="17"/>
      <c r="C46" s="17"/>
    </row>
    <row r="47" spans="1:3" x14ac:dyDescent="0.2">
      <c r="A47" s="17" t="s">
        <v>49</v>
      </c>
      <c r="B47" s="21">
        <v>0</v>
      </c>
      <c r="C47" s="17"/>
    </row>
    <row r="48" spans="1:3" x14ac:dyDescent="0.2">
      <c r="A48" s="17"/>
      <c r="B48" s="17"/>
      <c r="C48" s="17"/>
    </row>
    <row r="49" spans="1:3" x14ac:dyDescent="0.2">
      <c r="A49" s="17" t="s">
        <v>50</v>
      </c>
      <c r="B49" s="21">
        <v>0</v>
      </c>
      <c r="C49" s="17"/>
    </row>
    <row r="50" spans="1:3" x14ac:dyDescent="0.2">
      <c r="A50" s="17"/>
      <c r="B50" s="17"/>
      <c r="C50" s="17"/>
    </row>
    <row r="51" spans="1:3" x14ac:dyDescent="0.2">
      <c r="A51" s="17" t="s">
        <v>51</v>
      </c>
      <c r="B51" s="17" t="s">
        <v>52</v>
      </c>
      <c r="C51" s="17"/>
    </row>
    <row r="52" spans="1:3" x14ac:dyDescent="0.2">
      <c r="A52" s="17" t="s">
        <v>53</v>
      </c>
      <c r="B52" s="17" t="s">
        <v>52</v>
      </c>
      <c r="C52" s="17"/>
    </row>
    <row r="53" spans="1:3" x14ac:dyDescent="0.2">
      <c r="A53" s="17" t="s">
        <v>54</v>
      </c>
      <c r="B53" s="17" t="s">
        <v>52</v>
      </c>
      <c r="C53" s="17"/>
    </row>
    <row r="54" spans="1:3" x14ac:dyDescent="0.2">
      <c r="A54" s="17" t="s">
        <v>55</v>
      </c>
      <c r="B54" s="17" t="s">
        <v>52</v>
      </c>
      <c r="C54" s="17"/>
    </row>
    <row r="55" spans="1:3" x14ac:dyDescent="0.2">
      <c r="A55" s="17" t="s">
        <v>56</v>
      </c>
      <c r="B55" s="17" t="s">
        <v>52</v>
      </c>
      <c r="C55" s="17"/>
    </row>
    <row r="56" spans="1:3" x14ac:dyDescent="0.2">
      <c r="A56" s="17"/>
      <c r="B56" s="17"/>
      <c r="C56" s="17"/>
    </row>
    <row r="57" spans="1:3" x14ac:dyDescent="0.2">
      <c r="A57" s="17" t="s">
        <v>19</v>
      </c>
      <c r="B57" s="17"/>
      <c r="C57" s="17"/>
    </row>
    <row r="58" spans="1:3" x14ac:dyDescent="0.2">
      <c r="A58" s="17"/>
      <c r="B58" s="17"/>
      <c r="C58" s="17"/>
    </row>
    <row r="59" spans="1:3" x14ac:dyDescent="0.2">
      <c r="A59" s="17" t="s">
        <v>108</v>
      </c>
      <c r="B59" s="17"/>
      <c r="C59" s="17"/>
    </row>
    <row r="60" spans="1:3" x14ac:dyDescent="0.2">
      <c r="A60" s="17" t="s">
        <v>57</v>
      </c>
      <c r="B60" s="17"/>
      <c r="C60" s="17"/>
    </row>
    <row r="61" spans="1:3" x14ac:dyDescent="0.2">
      <c r="A61" s="17"/>
      <c r="B61" s="17"/>
      <c r="C61" s="17"/>
    </row>
    <row r="62" spans="1:3" x14ac:dyDescent="0.2">
      <c r="A62" s="17" t="s">
        <v>86</v>
      </c>
      <c r="B62" s="17"/>
      <c r="C62" s="17"/>
    </row>
    <row r="63" spans="1:3" x14ac:dyDescent="0.2">
      <c r="A63" s="17"/>
      <c r="B63" s="17"/>
      <c r="C63" s="17"/>
    </row>
    <row r="64" spans="1:3" x14ac:dyDescent="0.2">
      <c r="A64" s="17" t="s">
        <v>87</v>
      </c>
      <c r="B64" s="17"/>
      <c r="C64" s="17"/>
    </row>
    <row r="65" spans="1:3" x14ac:dyDescent="0.2">
      <c r="A65" s="17" t="s">
        <v>88</v>
      </c>
      <c r="B65" s="17"/>
      <c r="C65" s="17"/>
    </row>
    <row r="66" spans="1:3" x14ac:dyDescent="0.2">
      <c r="A66" s="17" t="s">
        <v>89</v>
      </c>
      <c r="B66" s="17"/>
      <c r="C66" s="17"/>
    </row>
    <row r="67" spans="1:3" x14ac:dyDescent="0.2">
      <c r="A67" s="17" t="s">
        <v>90</v>
      </c>
      <c r="B67" s="17"/>
      <c r="C67" s="17"/>
    </row>
    <row r="68" spans="1:3" x14ac:dyDescent="0.2">
      <c r="A68" s="17" t="s">
        <v>91</v>
      </c>
      <c r="B68" s="17"/>
      <c r="C68" s="17"/>
    </row>
    <row r="69" spans="1:3" x14ac:dyDescent="0.2">
      <c r="A69" s="17" t="s">
        <v>92</v>
      </c>
      <c r="B69" s="17"/>
      <c r="C69" s="17"/>
    </row>
    <row r="70" spans="1:3" x14ac:dyDescent="0.2">
      <c r="A70" s="17"/>
      <c r="B70" s="17"/>
      <c r="C70" s="17"/>
    </row>
    <row r="71" spans="1:3" x14ac:dyDescent="0.2">
      <c r="A71" s="17" t="s">
        <v>87</v>
      </c>
      <c r="B71" s="17"/>
      <c r="C71" s="17"/>
    </row>
    <row r="72" spans="1:3" x14ac:dyDescent="0.2">
      <c r="A72" s="17" t="s">
        <v>93</v>
      </c>
      <c r="B72" s="17"/>
      <c r="C72" s="17"/>
    </row>
    <row r="73" spans="1:3" x14ac:dyDescent="0.2">
      <c r="A73" s="17" t="s">
        <v>94</v>
      </c>
      <c r="B73" s="17"/>
      <c r="C73" s="17"/>
    </row>
    <row r="74" spans="1:3" x14ac:dyDescent="0.2">
      <c r="A74" s="17" t="s">
        <v>95</v>
      </c>
      <c r="B74" s="17"/>
      <c r="C74" s="17"/>
    </row>
    <row r="75" spans="1:3" x14ac:dyDescent="0.2">
      <c r="A75" s="17" t="s">
        <v>96</v>
      </c>
      <c r="B75" s="17"/>
      <c r="C75" s="17"/>
    </row>
    <row r="76" spans="1:3" x14ac:dyDescent="0.2">
      <c r="A76" s="17" t="s">
        <v>97</v>
      </c>
      <c r="B76" s="17"/>
      <c r="C76" s="17"/>
    </row>
    <row r="77" spans="1:3" x14ac:dyDescent="0.2">
      <c r="A77" s="17" t="s">
        <v>98</v>
      </c>
      <c r="B77" s="17"/>
      <c r="C77" s="17"/>
    </row>
    <row r="78" spans="1:3" x14ac:dyDescent="0.2">
      <c r="A78" s="17" t="s">
        <v>99</v>
      </c>
      <c r="B78" s="17"/>
      <c r="C78" s="17"/>
    </row>
    <row r="79" spans="1:3" x14ac:dyDescent="0.2">
      <c r="A79" s="17" t="s">
        <v>100</v>
      </c>
      <c r="B79" s="17"/>
      <c r="C79" s="17"/>
    </row>
    <row r="80" spans="1:3" x14ac:dyDescent="0.2">
      <c r="A80" s="17"/>
      <c r="B80" s="17"/>
      <c r="C80" s="17"/>
    </row>
    <row r="81" spans="1:3" x14ac:dyDescent="0.2">
      <c r="A81" s="17" t="s">
        <v>101</v>
      </c>
      <c r="B81" s="17"/>
      <c r="C81" s="17"/>
    </row>
    <row r="82" spans="1:3" x14ac:dyDescent="0.2">
      <c r="A82" s="17"/>
      <c r="B82" s="17"/>
      <c r="C82" s="17"/>
    </row>
    <row r="83" spans="1:3" x14ac:dyDescent="0.2">
      <c r="A83" s="17" t="s">
        <v>87</v>
      </c>
      <c r="B83" s="17"/>
      <c r="C83" s="17"/>
    </row>
    <row r="84" spans="1:3" x14ac:dyDescent="0.2">
      <c r="A84" s="17" t="s">
        <v>102</v>
      </c>
      <c r="B84" s="17"/>
      <c r="C84" s="17"/>
    </row>
    <row r="85" spans="1:3" x14ac:dyDescent="0.2">
      <c r="A85" s="17" t="s">
        <v>103</v>
      </c>
      <c r="B85" s="17"/>
      <c r="C85" s="17"/>
    </row>
    <row r="86" spans="1:3" x14ac:dyDescent="0.2">
      <c r="A86" s="17"/>
      <c r="B86" s="17"/>
      <c r="C86" s="17"/>
    </row>
    <row r="87" spans="1:3" x14ac:dyDescent="0.2">
      <c r="A87" s="17" t="s">
        <v>20</v>
      </c>
      <c r="B87" s="17"/>
      <c r="C87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M32"/>
  <sheetViews>
    <sheetView tabSelected="1" workbookViewId="0">
      <selection activeCell="V35" sqref="V35"/>
    </sheetView>
  </sheetViews>
  <sheetFormatPr defaultRowHeight="12.75" x14ac:dyDescent="0.2"/>
  <cols>
    <col min="1" max="1" width="5.5703125" customWidth="1"/>
    <col min="2" max="2" width="6.140625" customWidth="1"/>
    <col min="3" max="3" width="8.140625" customWidth="1"/>
    <col min="4" max="4" width="1.7109375" customWidth="1"/>
    <col min="5" max="5" width="14" customWidth="1"/>
    <col min="6" max="6" width="17.85546875" customWidth="1"/>
    <col min="7" max="7" width="11.85546875" customWidth="1"/>
    <col min="8" max="8" width="13.7109375" customWidth="1"/>
    <col min="9" max="9" width="12.85546875" customWidth="1"/>
    <col min="11" max="11" width="15.5703125" customWidth="1"/>
  </cols>
  <sheetData>
    <row r="1" spans="3:13" ht="18" x14ac:dyDescent="0.25">
      <c r="C1" s="4" t="s">
        <v>77</v>
      </c>
    </row>
    <row r="2" spans="3:13" ht="18" x14ac:dyDescent="0.25">
      <c r="C2" s="4" t="s">
        <v>134</v>
      </c>
    </row>
    <row r="3" spans="3:13" ht="18" x14ac:dyDescent="0.25">
      <c r="C3" s="4" t="s">
        <v>135</v>
      </c>
    </row>
    <row r="4" spans="3:13" ht="18" x14ac:dyDescent="0.25">
      <c r="C4" s="4" t="s">
        <v>142</v>
      </c>
    </row>
    <row r="5" spans="3:13" ht="18" x14ac:dyDescent="0.25">
      <c r="C5" s="4" t="s">
        <v>136</v>
      </c>
    </row>
    <row r="6" spans="3:13" x14ac:dyDescent="0.2">
      <c r="C6" s="13" t="s">
        <v>141</v>
      </c>
    </row>
    <row r="7" spans="3:13" ht="18" x14ac:dyDescent="0.25">
      <c r="C7" s="4" t="s">
        <v>137</v>
      </c>
    </row>
    <row r="8" spans="3:13" ht="15.75" x14ac:dyDescent="0.25">
      <c r="D8" s="2"/>
      <c r="E8" s="2"/>
      <c r="I8" s="2"/>
      <c r="M8" s="12"/>
    </row>
    <row r="9" spans="3:13" ht="18" x14ac:dyDescent="0.25">
      <c r="C9" s="15"/>
      <c r="D9" s="2"/>
      <c r="E9" s="23" t="s">
        <v>73</v>
      </c>
      <c r="F9" s="23" t="s">
        <v>128</v>
      </c>
      <c r="G9" s="13" t="s">
        <v>138</v>
      </c>
    </row>
    <row r="10" spans="3:13" ht="18" x14ac:dyDescent="0.25">
      <c r="C10" s="5" t="s">
        <v>7</v>
      </c>
      <c r="E10" s="5" t="s">
        <v>68</v>
      </c>
      <c r="F10" s="5" t="s">
        <v>129</v>
      </c>
    </row>
    <row r="11" spans="3:13" ht="18" x14ac:dyDescent="0.25">
      <c r="C11" s="33" t="s">
        <v>59</v>
      </c>
      <c r="E11" s="29">
        <v>0</v>
      </c>
      <c r="F11">
        <f>SUMIF(From,C11,UseArc)</f>
        <v>1</v>
      </c>
      <c r="G11" s="28" t="str">
        <f>[1]!WB(F11,"&gt;=",1)</f>
        <v>=&gt;=</v>
      </c>
      <c r="H11" s="13" t="s">
        <v>113</v>
      </c>
    </row>
    <row r="12" spans="3:13" ht="18" x14ac:dyDescent="0.25">
      <c r="C12" s="33" t="s">
        <v>60</v>
      </c>
      <c r="E12" s="24">
        <v>1</v>
      </c>
      <c r="F12">
        <f t="shared" ref="F12:F17" si="0">SUMIF(ToNode,C12,UseArc)</f>
        <v>1</v>
      </c>
      <c r="G12" s="28" t="str">
        <f>[1]!WB(F12,"=",1)</f>
        <v>=</v>
      </c>
      <c r="H12" s="13" t="s">
        <v>114</v>
      </c>
    </row>
    <row r="13" spans="3:13" ht="18" x14ac:dyDescent="0.25">
      <c r="C13" s="33" t="s">
        <v>61</v>
      </c>
      <c r="E13" s="24">
        <v>2</v>
      </c>
      <c r="F13">
        <f t="shared" si="0"/>
        <v>1</v>
      </c>
      <c r="G13" s="28" t="str">
        <f>[1]!WB(F13,"=",1)</f>
        <v>=</v>
      </c>
      <c r="H13" s="13" t="s">
        <v>112</v>
      </c>
    </row>
    <row r="14" spans="3:13" ht="18" x14ac:dyDescent="0.25">
      <c r="C14" s="33" t="s">
        <v>62</v>
      </c>
      <c r="E14" s="24">
        <v>3</v>
      </c>
      <c r="F14">
        <f t="shared" si="0"/>
        <v>1</v>
      </c>
      <c r="G14" s="28" t="str">
        <f>[1]!WB(F14,"=",1)</f>
        <v>=</v>
      </c>
    </row>
    <row r="15" spans="3:13" ht="18" x14ac:dyDescent="0.25">
      <c r="C15" s="33" t="s">
        <v>63</v>
      </c>
      <c r="E15" s="24">
        <v>7</v>
      </c>
      <c r="F15">
        <f t="shared" si="0"/>
        <v>1</v>
      </c>
      <c r="G15" s="28" t="str">
        <f>[1]!WB(F15,"=",1)</f>
        <v>=</v>
      </c>
    </row>
    <row r="16" spans="3:13" ht="18" x14ac:dyDescent="0.25">
      <c r="C16" s="33" t="s">
        <v>64</v>
      </c>
      <c r="E16" s="24">
        <v>3</v>
      </c>
      <c r="F16">
        <f t="shared" si="0"/>
        <v>1</v>
      </c>
      <c r="G16" s="28" t="str">
        <f>[1]!WB(F16,"=",1)</f>
        <v>=</v>
      </c>
    </row>
    <row r="17" spans="2:7" ht="18" x14ac:dyDescent="0.25">
      <c r="C17" s="33" t="s">
        <v>65</v>
      </c>
      <c r="E17" s="24">
        <v>9</v>
      </c>
      <c r="F17">
        <f t="shared" si="0"/>
        <v>1</v>
      </c>
      <c r="G17" s="28" t="str">
        <f>[1]!WB(F17,"=",1)</f>
        <v>=</v>
      </c>
    </row>
    <row r="20" spans="2:7" ht="18" x14ac:dyDescent="0.25">
      <c r="C20" s="4">
        <f>COUNTA(NODE)</f>
        <v>7</v>
      </c>
      <c r="D20" s="4" t="s">
        <v>80</v>
      </c>
      <c r="E20" s="4"/>
    </row>
    <row r="22" spans="2:7" x14ac:dyDescent="0.2">
      <c r="B22" t="s">
        <v>5</v>
      </c>
    </row>
    <row r="23" spans="2:7" x14ac:dyDescent="0.2">
      <c r="B23" t="s">
        <v>9</v>
      </c>
    </row>
    <row r="24" spans="2:7" x14ac:dyDescent="0.2">
      <c r="B24" t="s">
        <v>6</v>
      </c>
    </row>
    <row r="25" spans="2:7" x14ac:dyDescent="0.2">
      <c r="B25" s="13" t="s">
        <v>131</v>
      </c>
    </row>
    <row r="27" spans="2:7" x14ac:dyDescent="0.2">
      <c r="B27" t="s">
        <v>10</v>
      </c>
    </row>
    <row r="28" spans="2:7" x14ac:dyDescent="0.2">
      <c r="B28" s="13" t="s">
        <v>30</v>
      </c>
    </row>
    <row r="29" spans="2:7" x14ac:dyDescent="0.2">
      <c r="B29" t="s">
        <v>8</v>
      </c>
    </row>
    <row r="30" spans="2:7" x14ac:dyDescent="0.2">
      <c r="B30" t="s">
        <v>6</v>
      </c>
    </row>
    <row r="31" spans="2:7" x14ac:dyDescent="0.2">
      <c r="B31" s="13" t="s">
        <v>133</v>
      </c>
    </row>
    <row r="32" spans="2:7" x14ac:dyDescent="0.2">
      <c r="C32" s="13" t="s">
        <v>36</v>
      </c>
    </row>
  </sheetData>
  <phoneticPr fontId="4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8"/>
  <sheetViews>
    <sheetView showZeros="0" topLeftCell="A3" workbookViewId="0">
      <selection activeCell="O13" sqref="O13"/>
    </sheetView>
  </sheetViews>
  <sheetFormatPr defaultRowHeight="12.75" x14ac:dyDescent="0.2"/>
  <cols>
    <col min="1" max="1" width="7.42578125" customWidth="1"/>
    <col min="2" max="2" width="11.5703125" customWidth="1"/>
    <col min="3" max="3" width="9.28515625" customWidth="1"/>
    <col min="4" max="4" width="6.28515625" customWidth="1"/>
    <col min="5" max="5" width="5.5703125" customWidth="1"/>
    <col min="6" max="6" width="13.5703125" customWidth="1"/>
    <col min="7" max="7" width="19.85546875" customWidth="1"/>
    <col min="8" max="8" width="15.42578125" customWidth="1"/>
    <col min="9" max="9" width="16.140625" customWidth="1"/>
    <col min="10" max="10" width="10.5703125" customWidth="1"/>
    <col min="11" max="11" width="5.5703125" customWidth="1"/>
    <col min="12" max="12" width="5.28515625" customWidth="1"/>
    <col min="13" max="13" width="4.5703125" customWidth="1"/>
  </cols>
  <sheetData>
    <row r="1" spans="1:16" ht="18" x14ac:dyDescent="0.25">
      <c r="A1" s="30" t="s">
        <v>117</v>
      </c>
      <c r="G1" s="1"/>
      <c r="H1" s="1"/>
      <c r="I1" s="13" t="s">
        <v>122</v>
      </c>
      <c r="J1" s="1"/>
      <c r="K1" s="1"/>
    </row>
    <row r="2" spans="1:16" ht="15" customHeight="1" x14ac:dyDescent="0.25">
      <c r="A2" s="4" t="s">
        <v>130</v>
      </c>
    </row>
    <row r="3" spans="1:16" ht="16.5" x14ac:dyDescent="0.25">
      <c r="A3" s="3"/>
      <c r="B3" s="8"/>
      <c r="C3" s="32" t="s">
        <v>118</v>
      </c>
      <c r="D3" s="22">
        <f>SUMPRODUCT(C10:C33,D10:D33)</f>
        <v>14</v>
      </c>
      <c r="E3" s="8"/>
      <c r="O3" s="8"/>
      <c r="P3" s="7"/>
    </row>
    <row r="4" spans="1:16" ht="16.5" x14ac:dyDescent="0.25">
      <c r="B4" s="8"/>
      <c r="D4" s="14"/>
      <c r="E4" s="8"/>
      <c r="O4" s="8"/>
      <c r="P4" s="7"/>
    </row>
    <row r="5" spans="1:16" ht="16.5" x14ac:dyDescent="0.25">
      <c r="B5" s="8"/>
      <c r="D5" s="14"/>
      <c r="E5" s="8"/>
      <c r="F5" s="13" t="s">
        <v>27</v>
      </c>
      <c r="O5" s="8"/>
      <c r="P5" s="7"/>
    </row>
    <row r="6" spans="1:16" ht="16.5" x14ac:dyDescent="0.25">
      <c r="B6" s="8"/>
      <c r="D6" s="16" t="s">
        <v>71</v>
      </c>
      <c r="E6" s="8"/>
      <c r="F6" s="16" t="s">
        <v>28</v>
      </c>
      <c r="O6" s="8"/>
      <c r="P6" s="7"/>
    </row>
    <row r="7" spans="1:16" ht="18" x14ac:dyDescent="0.25">
      <c r="B7" s="8"/>
      <c r="D7" s="16" t="s">
        <v>72</v>
      </c>
      <c r="E7" s="8"/>
      <c r="F7" s="16" t="s">
        <v>29</v>
      </c>
      <c r="G7" s="27" t="s">
        <v>115</v>
      </c>
      <c r="H7" s="13"/>
      <c r="I7" s="25" t="s">
        <v>120</v>
      </c>
      <c r="O7" s="8"/>
      <c r="P7" s="7"/>
    </row>
    <row r="8" spans="1:16" ht="18" customHeight="1" x14ac:dyDescent="0.25">
      <c r="A8" s="8" t="s">
        <v>25</v>
      </c>
      <c r="B8" s="8"/>
      <c r="C8" s="8"/>
      <c r="D8" s="10" t="s">
        <v>69</v>
      </c>
      <c r="E8" s="8"/>
      <c r="F8" s="25" t="s">
        <v>74</v>
      </c>
      <c r="G8" s="25" t="s">
        <v>78</v>
      </c>
      <c r="H8" s="27" t="s">
        <v>81</v>
      </c>
      <c r="I8" s="25" t="s">
        <v>121</v>
      </c>
      <c r="J8" s="27" t="s">
        <v>74</v>
      </c>
      <c r="O8" s="8"/>
      <c r="P8" s="7"/>
    </row>
    <row r="9" spans="1:16" ht="18" x14ac:dyDescent="0.25">
      <c r="A9" s="11" t="s">
        <v>0</v>
      </c>
      <c r="B9" s="11" t="s">
        <v>1</v>
      </c>
      <c r="C9" s="11" t="s">
        <v>2</v>
      </c>
      <c r="D9" s="11" t="s">
        <v>70</v>
      </c>
      <c r="E9" s="8"/>
      <c r="F9" s="11" t="s">
        <v>75</v>
      </c>
      <c r="G9" s="26" t="s">
        <v>79</v>
      </c>
      <c r="H9" s="26" t="s">
        <v>82</v>
      </c>
      <c r="I9" s="31" t="s">
        <v>119</v>
      </c>
      <c r="J9" s="11" t="s">
        <v>76</v>
      </c>
      <c r="O9" s="8"/>
      <c r="P9" s="7"/>
    </row>
    <row r="10" spans="1:16" ht="18" x14ac:dyDescent="0.25">
      <c r="A10" s="34" t="s">
        <v>59</v>
      </c>
      <c r="B10" s="34" t="s">
        <v>60</v>
      </c>
      <c r="C10" s="35">
        <v>2</v>
      </c>
      <c r="D10" s="36">
        <v>1</v>
      </c>
      <c r="E10" s="8"/>
      <c r="F10">
        <f t="shared" ref="F10:F33" si="0">SUMIF(NODE,A10,LFS)</f>
        <v>0</v>
      </c>
      <c r="G10">
        <f t="shared" ref="G10:G33" si="1">NumNodes*D10-NumNodes+1</f>
        <v>1</v>
      </c>
      <c r="H10">
        <f>F10+G10</f>
        <v>1</v>
      </c>
      <c r="I10" s="28" t="str">
        <f>[1]!WB(H10,"&lt;=",J10)</f>
        <v>=&lt;=</v>
      </c>
      <c r="J10">
        <f t="shared" ref="J10:J33" si="2">SUMIF(NODE,B10,LFS)</f>
        <v>1</v>
      </c>
      <c r="O10" s="8"/>
      <c r="P10" s="7"/>
    </row>
    <row r="11" spans="1:16" ht="18" x14ac:dyDescent="0.25">
      <c r="A11" s="34" t="s">
        <v>59</v>
      </c>
      <c r="B11" s="34" t="s">
        <v>61</v>
      </c>
      <c r="C11" s="35">
        <v>5</v>
      </c>
      <c r="D11" s="36">
        <v>0</v>
      </c>
      <c r="E11" s="8"/>
      <c r="F11">
        <f t="shared" si="0"/>
        <v>0</v>
      </c>
      <c r="G11">
        <f t="shared" si="1"/>
        <v>-6</v>
      </c>
      <c r="H11">
        <f t="shared" ref="H11:H33" si="3">F11+G11</f>
        <v>-6</v>
      </c>
      <c r="I11" s="28" t="str">
        <f>[1]!WB(H11,"&lt;=",J11)</f>
        <v>&lt;=</v>
      </c>
      <c r="J11">
        <f t="shared" si="2"/>
        <v>2</v>
      </c>
      <c r="O11" s="8"/>
      <c r="P11" s="7"/>
    </row>
    <row r="12" spans="1:16" ht="18" x14ac:dyDescent="0.25">
      <c r="A12" s="34" t="s">
        <v>59</v>
      </c>
      <c r="B12" s="34" t="s">
        <v>62</v>
      </c>
      <c r="C12" s="35">
        <v>4</v>
      </c>
      <c r="D12" s="36">
        <v>0</v>
      </c>
      <c r="E12" s="8"/>
      <c r="F12">
        <f t="shared" si="0"/>
        <v>0</v>
      </c>
      <c r="G12">
        <f t="shared" si="1"/>
        <v>-6</v>
      </c>
      <c r="H12">
        <f t="shared" si="3"/>
        <v>-6</v>
      </c>
      <c r="I12" s="28" t="str">
        <f>[1]!WB(H12,"&lt;=",J12)</f>
        <v>&lt;=</v>
      </c>
      <c r="J12">
        <f t="shared" si="2"/>
        <v>3</v>
      </c>
      <c r="O12" s="8"/>
      <c r="P12" s="7"/>
    </row>
    <row r="13" spans="1:16" ht="18" x14ac:dyDescent="0.25">
      <c r="A13" s="34" t="s">
        <v>60</v>
      </c>
      <c r="B13" s="34" t="s">
        <v>59</v>
      </c>
      <c r="C13" s="35">
        <v>2</v>
      </c>
      <c r="D13" s="36">
        <v>0</v>
      </c>
      <c r="E13" s="8"/>
      <c r="F13">
        <f t="shared" si="0"/>
        <v>1</v>
      </c>
      <c r="G13">
        <f t="shared" si="1"/>
        <v>-6</v>
      </c>
      <c r="H13">
        <f t="shared" si="3"/>
        <v>-5</v>
      </c>
      <c r="I13" s="28" t="str">
        <f>[1]!WB(H13,"&lt;=",J13)</f>
        <v>&lt;=</v>
      </c>
      <c r="J13">
        <f t="shared" si="2"/>
        <v>0</v>
      </c>
      <c r="O13" s="8"/>
      <c r="P13" s="7"/>
    </row>
    <row r="14" spans="1:16" ht="18" x14ac:dyDescent="0.25">
      <c r="A14" s="34" t="s">
        <v>60</v>
      </c>
      <c r="B14" s="34" t="s">
        <v>61</v>
      </c>
      <c r="C14" s="35">
        <v>2</v>
      </c>
      <c r="D14" s="36">
        <v>1</v>
      </c>
      <c r="E14" s="8"/>
      <c r="F14">
        <f t="shared" si="0"/>
        <v>1</v>
      </c>
      <c r="G14">
        <f t="shared" si="1"/>
        <v>1</v>
      </c>
      <c r="H14">
        <f t="shared" si="3"/>
        <v>2</v>
      </c>
      <c r="I14" s="28" t="str">
        <f>[1]!WB(H14,"&lt;=",J14)</f>
        <v>=&lt;=</v>
      </c>
      <c r="J14">
        <f t="shared" si="2"/>
        <v>2</v>
      </c>
      <c r="O14" s="8"/>
      <c r="P14" s="7"/>
    </row>
    <row r="15" spans="1:16" ht="18" x14ac:dyDescent="0.25">
      <c r="A15" s="34" t="s">
        <v>60</v>
      </c>
      <c r="B15" s="34" t="s">
        <v>63</v>
      </c>
      <c r="C15" s="35">
        <v>7</v>
      </c>
      <c r="D15" s="36">
        <v>0</v>
      </c>
      <c r="E15" s="8"/>
      <c r="F15">
        <f t="shared" si="0"/>
        <v>1</v>
      </c>
      <c r="G15">
        <f t="shared" si="1"/>
        <v>-6</v>
      </c>
      <c r="H15">
        <f t="shared" si="3"/>
        <v>-5</v>
      </c>
      <c r="I15" s="28" t="str">
        <f>[1]!WB(H15,"&lt;=",J15)</f>
        <v>&lt;=</v>
      </c>
      <c r="J15">
        <f t="shared" si="2"/>
        <v>7</v>
      </c>
      <c r="O15" s="8"/>
      <c r="P15" s="7"/>
    </row>
    <row r="16" spans="1:16" ht="18" x14ac:dyDescent="0.25">
      <c r="A16" s="34" t="s">
        <v>61</v>
      </c>
      <c r="B16" s="34" t="s">
        <v>59</v>
      </c>
      <c r="C16" s="35">
        <v>5</v>
      </c>
      <c r="D16" s="36">
        <v>0</v>
      </c>
      <c r="E16" s="8"/>
      <c r="F16">
        <f t="shared" si="0"/>
        <v>2</v>
      </c>
      <c r="G16">
        <f t="shared" si="1"/>
        <v>-6</v>
      </c>
      <c r="H16">
        <f t="shared" si="3"/>
        <v>-4</v>
      </c>
      <c r="I16" s="28" t="str">
        <f>[1]!WB(H16,"&lt;=",J16)</f>
        <v>&lt;=</v>
      </c>
      <c r="J16">
        <f t="shared" si="2"/>
        <v>0</v>
      </c>
      <c r="O16" s="8"/>
      <c r="P16" s="7"/>
    </row>
    <row r="17" spans="1:16" ht="18" x14ac:dyDescent="0.25">
      <c r="A17" s="34" t="s">
        <v>61</v>
      </c>
      <c r="B17" s="34" t="s">
        <v>60</v>
      </c>
      <c r="C17" s="35">
        <v>2</v>
      </c>
      <c r="D17" s="36">
        <v>0</v>
      </c>
      <c r="E17" s="8"/>
      <c r="F17">
        <f t="shared" si="0"/>
        <v>2</v>
      </c>
      <c r="G17">
        <f t="shared" si="1"/>
        <v>-6</v>
      </c>
      <c r="H17">
        <f t="shared" si="3"/>
        <v>-4</v>
      </c>
      <c r="I17" s="28" t="str">
        <f>[1]!WB(H17,"&lt;=",J17)</f>
        <v>&lt;=</v>
      </c>
      <c r="J17">
        <f t="shared" si="2"/>
        <v>1</v>
      </c>
      <c r="O17" s="8"/>
      <c r="P17" s="7"/>
    </row>
    <row r="18" spans="1:16" ht="18" x14ac:dyDescent="0.25">
      <c r="A18" s="34" t="s">
        <v>61</v>
      </c>
      <c r="B18" s="34" t="s">
        <v>62</v>
      </c>
      <c r="C18" s="35">
        <v>1</v>
      </c>
      <c r="D18" s="36">
        <v>1</v>
      </c>
      <c r="E18" s="8"/>
      <c r="F18">
        <f t="shared" si="0"/>
        <v>2</v>
      </c>
      <c r="G18">
        <f t="shared" si="1"/>
        <v>1</v>
      </c>
      <c r="H18">
        <f t="shared" si="3"/>
        <v>3</v>
      </c>
      <c r="I18" s="28" t="str">
        <f>[1]!WB(H18,"&lt;=",J18)</f>
        <v>=&lt;=</v>
      </c>
      <c r="J18">
        <f t="shared" si="2"/>
        <v>3</v>
      </c>
      <c r="O18" s="8"/>
      <c r="P18" s="7"/>
    </row>
    <row r="19" spans="1:16" ht="18" x14ac:dyDescent="0.25">
      <c r="A19" s="34" t="s">
        <v>61</v>
      </c>
      <c r="B19" s="34" t="s">
        <v>63</v>
      </c>
      <c r="C19" s="35">
        <v>4</v>
      </c>
      <c r="D19" s="36">
        <v>0</v>
      </c>
      <c r="E19" s="8"/>
      <c r="F19">
        <f t="shared" si="0"/>
        <v>2</v>
      </c>
      <c r="G19">
        <f t="shared" si="1"/>
        <v>-6</v>
      </c>
      <c r="H19">
        <f t="shared" si="3"/>
        <v>-4</v>
      </c>
      <c r="I19" s="28" t="str">
        <f>[1]!WB(H19,"&lt;=",J19)</f>
        <v>&lt;=</v>
      </c>
      <c r="J19">
        <f t="shared" si="2"/>
        <v>7</v>
      </c>
      <c r="O19" s="8"/>
      <c r="P19" s="7"/>
    </row>
    <row r="20" spans="1:16" ht="18" x14ac:dyDescent="0.25">
      <c r="A20" s="34" t="s">
        <v>61</v>
      </c>
      <c r="B20" s="34" t="s">
        <v>64</v>
      </c>
      <c r="C20" s="35">
        <v>3</v>
      </c>
      <c r="D20" s="36">
        <v>1</v>
      </c>
      <c r="E20" s="8"/>
      <c r="F20">
        <f t="shared" si="0"/>
        <v>2</v>
      </c>
      <c r="G20">
        <f t="shared" si="1"/>
        <v>1</v>
      </c>
      <c r="H20">
        <f t="shared" si="3"/>
        <v>3</v>
      </c>
      <c r="I20" s="28" t="str">
        <f>[1]!WB(H20,"&lt;=",J20)</f>
        <v>=&lt;=</v>
      </c>
      <c r="J20">
        <f t="shared" si="2"/>
        <v>3</v>
      </c>
      <c r="O20" s="8"/>
      <c r="P20" s="7"/>
    </row>
    <row r="21" spans="1:16" ht="18" x14ac:dyDescent="0.25">
      <c r="A21" s="34" t="s">
        <v>62</v>
      </c>
      <c r="B21" s="34" t="s">
        <v>59</v>
      </c>
      <c r="C21" s="35">
        <v>4</v>
      </c>
      <c r="D21" s="36">
        <v>0</v>
      </c>
      <c r="E21" s="8"/>
      <c r="F21">
        <f t="shared" si="0"/>
        <v>3</v>
      </c>
      <c r="G21">
        <f t="shared" si="1"/>
        <v>-6</v>
      </c>
      <c r="H21">
        <f t="shared" si="3"/>
        <v>-3</v>
      </c>
      <c r="I21" s="28" t="str">
        <f>[1]!WB(H21,"&lt;=",J21)</f>
        <v>&lt;=</v>
      </c>
      <c r="J21">
        <f t="shared" si="2"/>
        <v>0</v>
      </c>
      <c r="O21" s="8"/>
      <c r="P21" s="7"/>
    </row>
    <row r="22" spans="1:16" ht="18" x14ac:dyDescent="0.25">
      <c r="A22" s="34" t="s">
        <v>62</v>
      </c>
      <c r="B22" s="34" t="s">
        <v>61</v>
      </c>
      <c r="C22" s="35">
        <v>1</v>
      </c>
      <c r="D22" s="36">
        <v>0</v>
      </c>
      <c r="E22" s="8"/>
      <c r="F22">
        <f t="shared" si="0"/>
        <v>3</v>
      </c>
      <c r="G22">
        <f t="shared" si="1"/>
        <v>-6</v>
      </c>
      <c r="H22">
        <f t="shared" si="3"/>
        <v>-3</v>
      </c>
      <c r="I22" s="28" t="str">
        <f>[1]!WB(H22,"&lt;=",J22)</f>
        <v>&lt;=</v>
      </c>
      <c r="J22">
        <f t="shared" si="2"/>
        <v>2</v>
      </c>
      <c r="O22" s="8"/>
      <c r="P22" s="7"/>
    </row>
    <row r="23" spans="1:16" ht="18" x14ac:dyDescent="0.25">
      <c r="A23" s="34" t="s">
        <v>62</v>
      </c>
      <c r="B23" s="34" t="s">
        <v>64</v>
      </c>
      <c r="C23" s="35">
        <v>4</v>
      </c>
      <c r="D23" s="36">
        <v>0</v>
      </c>
      <c r="E23" s="8"/>
      <c r="F23">
        <f t="shared" si="0"/>
        <v>3</v>
      </c>
      <c r="G23">
        <f t="shared" si="1"/>
        <v>-6</v>
      </c>
      <c r="H23">
        <f t="shared" si="3"/>
        <v>-3</v>
      </c>
      <c r="I23" s="28" t="str">
        <f>[1]!WB(H23,"&lt;=",J23)</f>
        <v>&lt;=</v>
      </c>
      <c r="J23">
        <f t="shared" si="2"/>
        <v>3</v>
      </c>
      <c r="O23" s="8"/>
      <c r="P23" s="7"/>
    </row>
    <row r="24" spans="1:16" ht="18" x14ac:dyDescent="0.25">
      <c r="A24" s="34" t="s">
        <v>63</v>
      </c>
      <c r="B24" s="34" t="s">
        <v>60</v>
      </c>
      <c r="C24" s="35">
        <v>7</v>
      </c>
      <c r="D24" s="36">
        <v>0</v>
      </c>
      <c r="E24" s="8"/>
      <c r="F24">
        <f t="shared" si="0"/>
        <v>7</v>
      </c>
      <c r="G24">
        <f t="shared" si="1"/>
        <v>-6</v>
      </c>
      <c r="H24">
        <f t="shared" si="3"/>
        <v>1</v>
      </c>
      <c r="I24" s="28" t="str">
        <f>[1]!WB(H24,"&lt;=",J24)</f>
        <v>=&lt;=</v>
      </c>
      <c r="J24">
        <f t="shared" si="2"/>
        <v>1</v>
      </c>
      <c r="O24" s="8"/>
      <c r="P24" s="7"/>
    </row>
    <row r="25" spans="1:16" ht="18" x14ac:dyDescent="0.25">
      <c r="A25" s="34" t="s">
        <v>63</v>
      </c>
      <c r="B25" s="34" t="s">
        <v>61</v>
      </c>
      <c r="C25" s="35">
        <v>4</v>
      </c>
      <c r="D25" s="36">
        <v>0</v>
      </c>
      <c r="E25" s="8"/>
      <c r="F25">
        <f t="shared" si="0"/>
        <v>7</v>
      </c>
      <c r="G25">
        <f t="shared" si="1"/>
        <v>-6</v>
      </c>
      <c r="H25">
        <f t="shared" si="3"/>
        <v>1</v>
      </c>
      <c r="I25" s="28" t="str">
        <f>[1]!WB(H25,"&lt;=",J25)</f>
        <v>&lt;=</v>
      </c>
      <c r="J25">
        <f t="shared" si="2"/>
        <v>2</v>
      </c>
      <c r="O25" s="8"/>
      <c r="P25" s="7"/>
    </row>
    <row r="26" spans="1:16" ht="18" x14ac:dyDescent="0.25">
      <c r="A26" s="34" t="s">
        <v>63</v>
      </c>
      <c r="B26" s="34" t="s">
        <v>64</v>
      </c>
      <c r="C26" s="35">
        <v>1</v>
      </c>
      <c r="D26" s="36">
        <v>0</v>
      </c>
      <c r="E26" s="8"/>
      <c r="F26">
        <f t="shared" si="0"/>
        <v>7</v>
      </c>
      <c r="G26">
        <f t="shared" si="1"/>
        <v>-6</v>
      </c>
      <c r="H26">
        <f t="shared" si="3"/>
        <v>1</v>
      </c>
      <c r="I26" s="28" t="str">
        <f>[1]!WB(H26,"&lt;=",J26)</f>
        <v>&lt;=</v>
      </c>
      <c r="J26">
        <f t="shared" si="2"/>
        <v>3</v>
      </c>
      <c r="O26" s="8"/>
      <c r="P26" s="7"/>
    </row>
    <row r="27" spans="1:16" ht="18" x14ac:dyDescent="0.25">
      <c r="A27" s="34" t="s">
        <v>63</v>
      </c>
      <c r="B27" s="34" t="s">
        <v>65</v>
      </c>
      <c r="C27" s="35">
        <v>5</v>
      </c>
      <c r="D27" s="36">
        <v>1</v>
      </c>
      <c r="E27" s="8"/>
      <c r="F27">
        <f t="shared" si="0"/>
        <v>7</v>
      </c>
      <c r="G27">
        <f t="shared" si="1"/>
        <v>1</v>
      </c>
      <c r="H27">
        <f t="shared" si="3"/>
        <v>8</v>
      </c>
      <c r="I27" s="28" t="str">
        <f>[1]!WB(H27,"&lt;=",J27)</f>
        <v>&lt;=</v>
      </c>
      <c r="J27">
        <f t="shared" si="2"/>
        <v>9</v>
      </c>
      <c r="O27" s="8"/>
      <c r="P27" s="7"/>
    </row>
    <row r="28" spans="1:16" ht="18" x14ac:dyDescent="0.25">
      <c r="A28" s="34" t="s">
        <v>64</v>
      </c>
      <c r="B28" s="34" t="s">
        <v>61</v>
      </c>
      <c r="C28" s="35">
        <v>3</v>
      </c>
      <c r="D28" s="36">
        <v>0</v>
      </c>
      <c r="E28" s="8"/>
      <c r="F28">
        <f t="shared" si="0"/>
        <v>3</v>
      </c>
      <c r="G28">
        <f t="shared" si="1"/>
        <v>-6</v>
      </c>
      <c r="H28">
        <f t="shared" si="3"/>
        <v>-3</v>
      </c>
      <c r="I28" s="28" t="str">
        <f>[1]!WB(H28,"&lt;=",J28)</f>
        <v>&lt;=</v>
      </c>
      <c r="J28">
        <f t="shared" si="2"/>
        <v>2</v>
      </c>
      <c r="O28" s="8"/>
      <c r="P28" s="7"/>
    </row>
    <row r="29" spans="1:16" ht="18" x14ac:dyDescent="0.25">
      <c r="A29" s="34" t="s">
        <v>64</v>
      </c>
      <c r="B29" s="34" t="s">
        <v>62</v>
      </c>
      <c r="C29" s="35">
        <v>4</v>
      </c>
      <c r="D29" s="36">
        <v>0</v>
      </c>
      <c r="E29" s="8"/>
      <c r="F29">
        <f t="shared" si="0"/>
        <v>3</v>
      </c>
      <c r="G29">
        <f t="shared" si="1"/>
        <v>-6</v>
      </c>
      <c r="H29">
        <f t="shared" si="3"/>
        <v>-3</v>
      </c>
      <c r="I29" s="28" t="str">
        <f>[1]!WB(H29,"&lt;=",J29)</f>
        <v>&lt;=</v>
      </c>
      <c r="J29">
        <f t="shared" si="2"/>
        <v>3</v>
      </c>
      <c r="O29" s="8"/>
      <c r="P29" s="7"/>
    </row>
    <row r="30" spans="1:16" ht="18" x14ac:dyDescent="0.25">
      <c r="A30" s="34" t="s">
        <v>64</v>
      </c>
      <c r="B30" s="34" t="s">
        <v>63</v>
      </c>
      <c r="C30" s="35">
        <v>1</v>
      </c>
      <c r="D30" s="36">
        <v>1</v>
      </c>
      <c r="E30" s="8"/>
      <c r="F30">
        <f t="shared" si="0"/>
        <v>3</v>
      </c>
      <c r="G30">
        <f t="shared" si="1"/>
        <v>1</v>
      </c>
      <c r="H30">
        <f t="shared" si="3"/>
        <v>4</v>
      </c>
      <c r="I30" s="28" t="str">
        <f>[1]!WB(H30,"&lt;=",J30)</f>
        <v>&lt;=</v>
      </c>
      <c r="J30">
        <f t="shared" si="2"/>
        <v>7</v>
      </c>
      <c r="O30" s="8"/>
      <c r="P30" s="7"/>
    </row>
    <row r="31" spans="1:16" ht="18" x14ac:dyDescent="0.25">
      <c r="A31" s="34" t="s">
        <v>64</v>
      </c>
      <c r="B31" s="34" t="s">
        <v>65</v>
      </c>
      <c r="C31" s="35">
        <v>7</v>
      </c>
      <c r="D31" s="36">
        <v>0</v>
      </c>
      <c r="E31" s="8"/>
      <c r="F31">
        <f t="shared" si="0"/>
        <v>3</v>
      </c>
      <c r="G31">
        <f t="shared" si="1"/>
        <v>-6</v>
      </c>
      <c r="H31">
        <f t="shared" si="3"/>
        <v>-3</v>
      </c>
      <c r="I31" s="28" t="str">
        <f>[1]!WB(H31,"&lt;=",J31)</f>
        <v>&lt;=</v>
      </c>
      <c r="J31">
        <f t="shared" si="2"/>
        <v>9</v>
      </c>
      <c r="O31" s="8"/>
      <c r="P31" s="7"/>
    </row>
    <row r="32" spans="1:16" ht="18" x14ac:dyDescent="0.25">
      <c r="A32" s="34" t="s">
        <v>65</v>
      </c>
      <c r="B32" s="34" t="s">
        <v>63</v>
      </c>
      <c r="C32" s="35">
        <v>5</v>
      </c>
      <c r="D32" s="36">
        <v>0</v>
      </c>
      <c r="E32" s="8"/>
      <c r="F32">
        <f t="shared" si="0"/>
        <v>9</v>
      </c>
      <c r="G32">
        <f t="shared" si="1"/>
        <v>-6</v>
      </c>
      <c r="H32">
        <f t="shared" si="3"/>
        <v>3</v>
      </c>
      <c r="I32" s="28" t="str">
        <f>[1]!WB(H32,"&lt;=",J32)</f>
        <v>&lt;=</v>
      </c>
      <c r="J32">
        <f t="shared" si="2"/>
        <v>7</v>
      </c>
      <c r="O32" s="8"/>
      <c r="P32" s="7"/>
    </row>
    <row r="33" spans="1:16" ht="18" x14ac:dyDescent="0.25">
      <c r="A33" s="34" t="s">
        <v>65</v>
      </c>
      <c r="B33" s="34" t="s">
        <v>64</v>
      </c>
      <c r="C33" s="35">
        <v>7</v>
      </c>
      <c r="D33" s="36">
        <v>0</v>
      </c>
      <c r="E33" s="8"/>
      <c r="F33">
        <f t="shared" si="0"/>
        <v>9</v>
      </c>
      <c r="G33">
        <f t="shared" si="1"/>
        <v>-6</v>
      </c>
      <c r="H33">
        <f t="shared" si="3"/>
        <v>3</v>
      </c>
      <c r="I33" s="28" t="str">
        <f>[1]!WB(H33,"&lt;=",J33)</f>
        <v>=&lt;=</v>
      </c>
      <c r="J33">
        <f t="shared" si="2"/>
        <v>3</v>
      </c>
      <c r="O33" s="8"/>
      <c r="P33" s="7"/>
    </row>
    <row r="34" spans="1:16" ht="13.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K34" s="3"/>
      <c r="L34" s="3"/>
      <c r="M34" s="3"/>
      <c r="N34" s="3"/>
      <c r="O34" s="3"/>
    </row>
    <row r="35" spans="1:16" x14ac:dyDescent="0.2">
      <c r="A35" t="s">
        <v>5</v>
      </c>
      <c r="J35" s="3"/>
    </row>
    <row r="36" spans="1:16" x14ac:dyDescent="0.2">
      <c r="A36" t="s">
        <v>9</v>
      </c>
    </row>
    <row r="37" spans="1:16" x14ac:dyDescent="0.2">
      <c r="A37" t="s">
        <v>6</v>
      </c>
    </row>
    <row r="38" spans="1:16" x14ac:dyDescent="0.2">
      <c r="A38" s="13" t="s">
        <v>132</v>
      </c>
    </row>
    <row r="40" spans="1:16" x14ac:dyDescent="0.2">
      <c r="A40" t="s">
        <v>10</v>
      </c>
    </row>
    <row r="41" spans="1:16" x14ac:dyDescent="0.2">
      <c r="A41" s="13" t="s">
        <v>30</v>
      </c>
    </row>
    <row r="42" spans="1:16" x14ac:dyDescent="0.2">
      <c r="A42" t="s">
        <v>8</v>
      </c>
    </row>
    <row r="43" spans="1:16" x14ac:dyDescent="0.2">
      <c r="A43" t="s">
        <v>6</v>
      </c>
    </row>
    <row r="44" spans="1:16" x14ac:dyDescent="0.2">
      <c r="A44" s="13" t="s">
        <v>133</v>
      </c>
    </row>
    <row r="45" spans="1:16" x14ac:dyDescent="0.2">
      <c r="B45" s="13" t="s">
        <v>36</v>
      </c>
    </row>
    <row r="47" spans="1:16" x14ac:dyDescent="0.2">
      <c r="A47" s="13" t="s">
        <v>139</v>
      </c>
    </row>
    <row r="48" spans="1:16" x14ac:dyDescent="0.2">
      <c r="A48" s="13" t="s">
        <v>140</v>
      </c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4"/>
  <sheetViews>
    <sheetView workbookViewId="0">
      <selection activeCell="K6" sqref="K6"/>
    </sheetView>
  </sheetViews>
  <sheetFormatPr defaultRowHeight="12.75" x14ac:dyDescent="0.2"/>
  <sheetData>
    <row r="1" spans="1:17" ht="18" x14ac:dyDescent="0.25">
      <c r="A1" s="6" t="s">
        <v>3</v>
      </c>
      <c r="J1" s="13" t="s">
        <v>58</v>
      </c>
    </row>
    <row r="3" spans="1:17" ht="16.5" x14ac:dyDescent="0.25">
      <c r="A3" s="8" t="s">
        <v>31</v>
      </c>
      <c r="B3" s="8"/>
      <c r="C3" s="8"/>
      <c r="D3" s="8"/>
      <c r="E3" s="8"/>
      <c r="F3" s="8"/>
      <c r="G3" s="8"/>
      <c r="H3" s="8"/>
      <c r="I3" s="9"/>
      <c r="J3" s="8"/>
      <c r="K3" s="8" t="s">
        <v>5</v>
      </c>
      <c r="L3" s="9"/>
      <c r="M3" s="8"/>
      <c r="N3" s="8"/>
      <c r="P3" s="8"/>
      <c r="Q3" s="7"/>
    </row>
    <row r="4" spans="1:17" ht="16.5" x14ac:dyDescent="0.25">
      <c r="A4" s="8" t="s">
        <v>11</v>
      </c>
      <c r="B4" s="8"/>
      <c r="C4" s="8"/>
      <c r="D4" s="8"/>
      <c r="E4" s="8"/>
      <c r="F4" s="8"/>
      <c r="G4" s="8"/>
      <c r="H4" s="8"/>
      <c r="I4" s="9"/>
      <c r="J4" s="8"/>
      <c r="K4" s="8" t="s">
        <v>9</v>
      </c>
      <c r="L4" s="9"/>
      <c r="M4" s="8"/>
      <c r="N4" s="8"/>
      <c r="P4" s="8"/>
    </row>
    <row r="5" spans="1:17" ht="16.5" x14ac:dyDescent="0.25">
      <c r="A5" s="8"/>
      <c r="B5" s="8"/>
      <c r="C5" s="8"/>
      <c r="D5" s="8"/>
      <c r="E5" s="8"/>
      <c r="F5" s="8"/>
      <c r="G5" s="8"/>
      <c r="H5" s="8"/>
      <c r="I5" s="9"/>
      <c r="J5" s="8"/>
      <c r="K5" s="8" t="s">
        <v>6</v>
      </c>
      <c r="L5" s="9"/>
      <c r="M5" s="8"/>
      <c r="N5" s="8"/>
      <c r="P5" s="8"/>
    </row>
    <row r="6" spans="1:17" ht="16.5" x14ac:dyDescent="0.25">
      <c r="A6" s="8" t="s">
        <v>32</v>
      </c>
      <c r="B6" s="8"/>
      <c r="C6" s="8"/>
      <c r="D6" s="8"/>
      <c r="E6" s="8"/>
      <c r="F6" s="8"/>
      <c r="G6" s="8"/>
      <c r="H6" s="8"/>
      <c r="I6" s="9"/>
      <c r="J6" s="8"/>
      <c r="K6" s="8" t="s">
        <v>23</v>
      </c>
      <c r="L6" s="9"/>
      <c r="M6" s="8"/>
      <c r="N6" s="8"/>
      <c r="P6" s="8"/>
    </row>
    <row r="7" spans="1:17" ht="16.5" x14ac:dyDescent="0.25">
      <c r="A7" s="12" t="s">
        <v>33</v>
      </c>
      <c r="B7" s="8"/>
      <c r="C7" s="8"/>
      <c r="D7" s="8"/>
      <c r="E7" s="8"/>
      <c r="F7" s="8"/>
      <c r="G7" s="8"/>
      <c r="H7" s="8"/>
      <c r="I7" s="9"/>
      <c r="J7" s="8"/>
      <c r="K7" s="8" t="s">
        <v>22</v>
      </c>
      <c r="L7" s="9"/>
      <c r="M7" s="8"/>
      <c r="N7" s="8"/>
      <c r="P7" s="8"/>
    </row>
    <row r="8" spans="1:17" ht="16.5" x14ac:dyDescent="0.25">
      <c r="A8" s="8" t="s">
        <v>12</v>
      </c>
      <c r="B8" s="8"/>
      <c r="C8" s="8"/>
      <c r="D8" s="8"/>
      <c r="E8" s="8"/>
      <c r="F8" s="8"/>
      <c r="G8" s="8"/>
      <c r="H8" s="8"/>
      <c r="I8" s="9"/>
      <c r="J8" s="8"/>
      <c r="Q8" s="7"/>
    </row>
    <row r="9" spans="1:17" ht="16.5" x14ac:dyDescent="0.25">
      <c r="A9" s="8" t="s">
        <v>13</v>
      </c>
      <c r="B9" s="8"/>
      <c r="C9" s="8"/>
      <c r="D9" s="8"/>
      <c r="E9" s="8"/>
      <c r="F9" s="8"/>
      <c r="G9" s="8"/>
      <c r="H9" s="8"/>
      <c r="I9" s="9"/>
      <c r="J9" s="8"/>
      <c r="K9" s="8" t="s">
        <v>10</v>
      </c>
      <c r="L9" s="9"/>
      <c r="M9" s="8"/>
      <c r="Q9" s="7"/>
    </row>
    <row r="10" spans="1:17" ht="16.5" x14ac:dyDescent="0.25">
      <c r="A10" s="8" t="s">
        <v>14</v>
      </c>
      <c r="B10" s="8"/>
      <c r="C10" s="8"/>
      <c r="D10" s="8"/>
      <c r="E10" s="8"/>
      <c r="F10" s="8"/>
      <c r="G10" s="8"/>
      <c r="H10" s="8"/>
      <c r="I10" s="9"/>
      <c r="J10" s="8"/>
      <c r="K10" s="8" t="s">
        <v>34</v>
      </c>
      <c r="L10" s="9"/>
      <c r="M10" s="8"/>
      <c r="Q10" s="7"/>
    </row>
    <row r="11" spans="1:17" ht="16.5" x14ac:dyDescent="0.25">
      <c r="D11" s="8"/>
      <c r="E11" s="8"/>
      <c r="F11" s="8"/>
      <c r="G11" s="8"/>
      <c r="H11" s="8"/>
      <c r="I11" s="9"/>
      <c r="J11" s="8"/>
      <c r="K11" s="8" t="s">
        <v>8</v>
      </c>
      <c r="L11" s="9"/>
      <c r="M11" s="8"/>
      <c r="Q11" s="7"/>
    </row>
    <row r="12" spans="1:17" ht="16.5" x14ac:dyDescent="0.25">
      <c r="D12" s="8"/>
      <c r="E12" s="8"/>
      <c r="F12" s="8"/>
      <c r="G12" s="8"/>
      <c r="H12" s="8"/>
      <c r="I12" s="9"/>
      <c r="J12" s="8"/>
      <c r="K12" s="8" t="s">
        <v>6</v>
      </c>
      <c r="L12" s="9"/>
      <c r="M12" s="8"/>
      <c r="Q12" s="7"/>
    </row>
    <row r="13" spans="1:17" ht="16.5" x14ac:dyDescent="0.25">
      <c r="A13" s="12"/>
      <c r="B13" s="8"/>
      <c r="C13" s="8"/>
      <c r="D13" s="8"/>
      <c r="E13" s="8"/>
      <c r="F13" s="8"/>
      <c r="G13" s="8"/>
      <c r="H13" s="8"/>
      <c r="I13" s="9"/>
      <c r="J13" s="8"/>
      <c r="K13" s="8" t="s">
        <v>4</v>
      </c>
      <c r="L13" s="9"/>
      <c r="M13" s="8"/>
      <c r="N13" s="8"/>
      <c r="P13" s="8"/>
      <c r="Q13" s="7"/>
    </row>
    <row r="14" spans="1:17" ht="16.5" x14ac:dyDescent="0.25">
      <c r="B14" s="8"/>
      <c r="C14" s="8"/>
      <c r="D14" s="8"/>
      <c r="E14" s="8"/>
      <c r="F14" s="8"/>
      <c r="G14" s="8"/>
      <c r="H14" s="8"/>
      <c r="I14" s="9"/>
      <c r="J14" s="8"/>
      <c r="N14" s="8"/>
      <c r="P14" s="8"/>
      <c r="Q14" s="7"/>
    </row>
    <row r="15" spans="1:17" ht="16.5" x14ac:dyDescent="0.25">
      <c r="B15" s="8"/>
      <c r="C15" s="8"/>
      <c r="D15" s="8"/>
      <c r="E15" s="8"/>
      <c r="F15" s="8"/>
      <c r="G15" s="8"/>
      <c r="H15" s="8"/>
      <c r="I15" s="9"/>
      <c r="J15" s="8"/>
      <c r="K15" s="8" t="s">
        <v>35</v>
      </c>
      <c r="L15" s="9"/>
      <c r="M15" s="8"/>
      <c r="N15" s="8"/>
      <c r="P15" s="8"/>
      <c r="Q15" s="7"/>
    </row>
    <row r="16" spans="1:17" ht="16.5" x14ac:dyDescent="0.25">
      <c r="A16" s="8" t="s">
        <v>24</v>
      </c>
      <c r="D16" s="8"/>
      <c r="E16" s="8"/>
      <c r="F16" s="8"/>
      <c r="G16" s="8"/>
      <c r="H16" s="8"/>
      <c r="I16" s="9"/>
      <c r="J16" s="8"/>
      <c r="Q16" s="7"/>
    </row>
    <row r="17" spans="1:17" x14ac:dyDescent="0.2">
      <c r="A17" s="3" t="s">
        <v>26</v>
      </c>
    </row>
    <row r="20" spans="1:17" ht="16.5" x14ac:dyDescent="0.25">
      <c r="N20" s="8"/>
      <c r="P20" s="8"/>
      <c r="Q20" s="7"/>
    </row>
    <row r="21" spans="1:17" ht="16.5" x14ac:dyDescent="0.25">
      <c r="N21" s="8"/>
      <c r="P21" s="8"/>
      <c r="Q21" s="7"/>
    </row>
    <row r="22" spans="1:17" ht="16.5" x14ac:dyDescent="0.25">
      <c r="N22" s="8"/>
      <c r="P22" s="8"/>
      <c r="Q22" s="7"/>
    </row>
    <row r="23" spans="1:17" ht="16.5" x14ac:dyDescent="0.25">
      <c r="N23" s="8"/>
      <c r="P23" s="8"/>
      <c r="Q23" s="7"/>
    </row>
    <row r="24" spans="1:17" ht="16.5" x14ac:dyDescent="0.25">
      <c r="N24" s="8"/>
      <c r="P24" s="8"/>
      <c r="Q2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WB! Status</vt:lpstr>
      <vt:lpstr>Nodes</vt:lpstr>
      <vt:lpstr>Arcs</vt:lpstr>
      <vt:lpstr>Comments</vt:lpstr>
      <vt:lpstr>ARC</vt:lpstr>
      <vt:lpstr>COST</vt:lpstr>
      <vt:lpstr>From</vt:lpstr>
      <vt:lpstr>LFS</vt:lpstr>
      <vt:lpstr>NODE</vt:lpstr>
      <vt:lpstr>NumNodes</vt:lpstr>
      <vt:lpstr>ToNode</vt:lpstr>
      <vt:lpstr>UseArc</vt:lpstr>
      <vt:lpstr>WBBINUseArc</vt:lpstr>
      <vt:lpstr>WBMIN</vt:lpstr>
    </vt:vector>
  </TitlesOfParts>
  <Company>LINDO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Tex A. Purt</dc:creator>
  <dc:description>LINDO Systems</dc:description>
  <cp:lastModifiedBy>Stéphane François</cp:lastModifiedBy>
  <cp:lastPrinted>2005-08-01T19:56:03Z</cp:lastPrinted>
  <dcterms:created xsi:type="dcterms:W3CDTF">1998-01-15T04:43:47Z</dcterms:created>
  <dcterms:modified xsi:type="dcterms:W3CDTF">2019-11-04T21:03:31Z</dcterms:modified>
</cp:coreProperties>
</file>